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0_Globály\Písek ON\"/>
    </mc:Choice>
  </mc:AlternateContent>
  <bookViews>
    <workbookView xWindow="0" yWindow="0" windowWidth="0" windowHeight="0"/>
  </bookViews>
  <sheets>
    <sheet name="Rekapitulace" sheetId="11" r:id="rId1"/>
    <sheet name="SO 09-31-01" sheetId="2" r:id="rId2"/>
    <sheet name="SO 09-31-02" sheetId="3" r:id="rId3"/>
    <sheet name="SO 09-31-03" sheetId="4" r:id="rId4"/>
    <sheet name="SO 09-31-04" sheetId="5" r:id="rId5"/>
    <sheet name="SO 09-31-05" sheetId="6" r:id="rId6"/>
    <sheet name="SO 09-32-01" sheetId="7" r:id="rId7"/>
    <sheet name="SO 09-32-02" sheetId="8" r:id="rId8"/>
    <sheet name="SO 09-32-03" sheetId="9" r:id="rId9"/>
    <sheet name="SO 98-98" sheetId="10" r:id="rId10"/>
  </sheets>
  <calcPr/>
</workbook>
</file>

<file path=xl/calcChain.xml><?xml version="1.0" encoding="utf-8"?>
<calcChain xmlns="http://schemas.openxmlformats.org/spreadsheetml/2006/main">
  <c i="10" l="1" r="M3"/>
  <c i="9" r="M3"/>
  <c i="8" r="M3"/>
  <c i="7" r="M3"/>
  <c i="6" r="M3"/>
  <c i="5" r="M3"/>
  <c i="4" r="M3"/>
  <c i="3" r="M3"/>
  <c i="2" r="M3"/>
  <c i="11" r="C7"/>
  <c r="C6"/>
  <c r="F19"/>
  <c r="D19"/>
  <c r="C19"/>
  <c r="E20"/>
  <c r="F20"/>
  <c r="D20"/>
  <c r="C20"/>
  <c r="E19"/>
  <c r="F10"/>
  <c r="D10"/>
  <c r="C10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10" r="T7"/>
  <c r="M8"/>
  <c r="L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201"/>
  <c r="L201"/>
  <c r="AA202"/>
  <c r="O202"/>
  <c r="M202"/>
  <c r="I202"/>
  <c r="M196"/>
  <c r="L196"/>
  <c r="AA197"/>
  <c r="O197"/>
  <c r="M197"/>
  <c r="I197"/>
  <c r="M191"/>
  <c r="L191"/>
  <c r="AA192"/>
  <c r="O192"/>
  <c r="M192"/>
  <c r="I192"/>
  <c r="M186"/>
  <c r="L186"/>
  <c r="AA187"/>
  <c r="O187"/>
  <c r="M187"/>
  <c r="I187"/>
  <c r="M173"/>
  <c r="L173"/>
  <c r="AA182"/>
  <c r="O182"/>
  <c r="M182"/>
  <c r="I182"/>
  <c r="AA178"/>
  <c r="O178"/>
  <c r="M178"/>
  <c r="I178"/>
  <c r="AA174"/>
  <c r="O174"/>
  <c r="M174"/>
  <c r="I174"/>
  <c r="M92"/>
  <c r="L92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83"/>
  <c r="L83"/>
  <c r="AA88"/>
  <c r="O88"/>
  <c r="M88"/>
  <c r="I88"/>
  <c r="AA84"/>
  <c r="O84"/>
  <c r="M84"/>
  <c r="I84"/>
  <c r="M66"/>
  <c r="L66"/>
  <c r="AA79"/>
  <c r="O79"/>
  <c r="M79"/>
  <c r="I79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89"/>
  <c r="L189"/>
  <c r="AA190"/>
  <c r="O190"/>
  <c r="M190"/>
  <c r="I190"/>
  <c r="M184"/>
  <c r="L184"/>
  <c r="AA185"/>
  <c r="O185"/>
  <c r="M185"/>
  <c r="I185"/>
  <c r="M179"/>
  <c r="L179"/>
  <c r="AA180"/>
  <c r="O180"/>
  <c r="M180"/>
  <c r="I180"/>
  <c r="M174"/>
  <c r="L174"/>
  <c r="AA175"/>
  <c r="O175"/>
  <c r="M175"/>
  <c r="I175"/>
  <c r="M161"/>
  <c r="L161"/>
  <c r="AA170"/>
  <c r="O170"/>
  <c r="M170"/>
  <c r="I170"/>
  <c r="AA166"/>
  <c r="O166"/>
  <c r="M166"/>
  <c r="I166"/>
  <c r="AA162"/>
  <c r="O162"/>
  <c r="M162"/>
  <c r="I162"/>
  <c r="M88"/>
  <c r="L88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M79"/>
  <c r="L79"/>
  <c r="AA84"/>
  <c r="O84"/>
  <c r="M84"/>
  <c r="I84"/>
  <c r="AA80"/>
  <c r="O80"/>
  <c r="M80"/>
  <c r="I80"/>
  <c r="M74"/>
  <c r="L74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266"/>
  <c r="L266"/>
  <c r="AA267"/>
  <c r="O267"/>
  <c r="M267"/>
  <c r="I267"/>
  <c r="M261"/>
  <c r="L261"/>
  <c r="AA262"/>
  <c r="O262"/>
  <c r="M262"/>
  <c r="I262"/>
  <c r="M256"/>
  <c r="L256"/>
  <c r="AA257"/>
  <c r="O257"/>
  <c r="M257"/>
  <c r="I257"/>
  <c r="M251"/>
  <c r="L251"/>
  <c r="AA252"/>
  <c r="O252"/>
  <c r="M252"/>
  <c r="I252"/>
  <c r="M238"/>
  <c r="L238"/>
  <c r="AA247"/>
  <c r="O247"/>
  <c r="M247"/>
  <c r="I247"/>
  <c r="AA243"/>
  <c r="O243"/>
  <c r="M243"/>
  <c r="I243"/>
  <c r="AA239"/>
  <c r="O239"/>
  <c r="M239"/>
  <c r="I239"/>
  <c r="M233"/>
  <c r="L233"/>
  <c r="AA234"/>
  <c r="O234"/>
  <c r="M234"/>
  <c r="I234"/>
  <c r="M96"/>
  <c r="L96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M87"/>
  <c r="L87"/>
  <c r="AA92"/>
  <c r="O92"/>
  <c r="M92"/>
  <c r="I92"/>
  <c r="AA88"/>
  <c r="O88"/>
  <c r="M88"/>
  <c r="I88"/>
  <c r="M82"/>
  <c r="L82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230"/>
  <c r="L230"/>
  <c r="AA231"/>
  <c r="O231"/>
  <c r="M231"/>
  <c r="I231"/>
  <c r="M225"/>
  <c r="L225"/>
  <c r="AA226"/>
  <c r="O226"/>
  <c r="M226"/>
  <c r="I226"/>
  <c r="M220"/>
  <c r="L220"/>
  <c r="AA221"/>
  <c r="O221"/>
  <c r="M221"/>
  <c r="I221"/>
  <c r="M215"/>
  <c r="L215"/>
  <c r="AA216"/>
  <c r="O216"/>
  <c r="M216"/>
  <c r="I216"/>
  <c r="M186"/>
  <c r="L186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97"/>
  <c r="L97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8"/>
  <c r="L88"/>
  <c r="AA93"/>
  <c r="O93"/>
  <c r="M93"/>
  <c r="I93"/>
  <c r="AA89"/>
  <c r="O89"/>
  <c r="M89"/>
  <c r="I89"/>
  <c r="M75"/>
  <c r="L75"/>
  <c r="AA84"/>
  <c r="O84"/>
  <c r="M84"/>
  <c r="I84"/>
  <c r="AA80"/>
  <c r="O80"/>
  <c r="M80"/>
  <c r="I80"/>
  <c r="AA76"/>
  <c r="O76"/>
  <c r="M76"/>
  <c r="I76"/>
  <c r="M66"/>
  <c r="L66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86"/>
  <c r="L186"/>
  <c r="AA187"/>
  <c r="O187"/>
  <c r="M187"/>
  <c r="I187"/>
  <c r="M181"/>
  <c r="L181"/>
  <c r="AA182"/>
  <c r="O182"/>
  <c r="M182"/>
  <c r="I182"/>
  <c r="M176"/>
  <c r="L176"/>
  <c r="AA177"/>
  <c r="O177"/>
  <c r="M177"/>
  <c r="I177"/>
  <c r="M171"/>
  <c r="L171"/>
  <c r="AA172"/>
  <c r="O172"/>
  <c r="M172"/>
  <c r="I172"/>
  <c r="M142"/>
  <c r="L142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97"/>
  <c r="L97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8"/>
  <c r="L88"/>
  <c r="AA93"/>
  <c r="O93"/>
  <c r="M93"/>
  <c r="I93"/>
  <c r="AA89"/>
  <c r="O89"/>
  <c r="M89"/>
  <c r="I89"/>
  <c r="M83"/>
  <c r="L83"/>
  <c r="AA84"/>
  <c r="O84"/>
  <c r="M84"/>
  <c r="I84"/>
  <c r="M74"/>
  <c r="L74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99"/>
  <c r="L199"/>
  <c r="AA200"/>
  <c r="O200"/>
  <c r="M200"/>
  <c r="I200"/>
  <c r="M194"/>
  <c r="L194"/>
  <c r="AA195"/>
  <c r="O195"/>
  <c r="M195"/>
  <c r="I195"/>
  <c r="M189"/>
  <c r="L189"/>
  <c r="AA190"/>
  <c r="O190"/>
  <c r="M190"/>
  <c r="I190"/>
  <c r="M184"/>
  <c r="L184"/>
  <c r="AA185"/>
  <c r="O185"/>
  <c r="M185"/>
  <c r="I185"/>
  <c r="M155"/>
  <c r="L155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M150"/>
  <c r="L150"/>
  <c r="AA151"/>
  <c r="O151"/>
  <c r="M151"/>
  <c r="I151"/>
  <c r="M97"/>
  <c r="L97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8"/>
  <c r="L88"/>
  <c r="AA93"/>
  <c r="O93"/>
  <c r="M93"/>
  <c r="I93"/>
  <c r="AA89"/>
  <c r="O89"/>
  <c r="M89"/>
  <c r="I89"/>
  <c r="M83"/>
  <c r="L83"/>
  <c r="AA84"/>
  <c r="O84"/>
  <c r="M84"/>
  <c r="I84"/>
  <c r="M74"/>
  <c r="L74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39"/>
  <c r="L339"/>
  <c r="AA340"/>
  <c r="O340"/>
  <c r="M340"/>
  <c r="I340"/>
  <c r="M334"/>
  <c r="L334"/>
  <c r="AA335"/>
  <c r="O335"/>
  <c r="M335"/>
  <c r="I335"/>
  <c r="M329"/>
  <c r="L329"/>
  <c r="AA330"/>
  <c r="O330"/>
  <c r="M330"/>
  <c r="I330"/>
  <c r="M324"/>
  <c r="L324"/>
  <c r="AA325"/>
  <c r="O325"/>
  <c r="M325"/>
  <c r="I325"/>
  <c r="M291"/>
  <c r="L291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M282"/>
  <c r="L282"/>
  <c r="AA287"/>
  <c r="O287"/>
  <c r="M287"/>
  <c r="I287"/>
  <c r="AA283"/>
  <c r="O283"/>
  <c r="M283"/>
  <c r="I283"/>
  <c r="M181"/>
  <c r="L181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44"/>
  <c r="L144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M107"/>
  <c r="L107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M102"/>
  <c r="L102"/>
  <c r="AA103"/>
  <c r="O103"/>
  <c r="M103"/>
  <c r="I103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423"/>
  <c r="L423"/>
  <c r="AA424"/>
  <c r="O424"/>
  <c r="M424"/>
  <c r="I424"/>
  <c r="M418"/>
  <c r="L418"/>
  <c r="AA419"/>
  <c r="O419"/>
  <c r="M419"/>
  <c r="I419"/>
  <c r="M413"/>
  <c r="L413"/>
  <c r="AA414"/>
  <c r="O414"/>
  <c r="M414"/>
  <c r="I414"/>
  <c r="M408"/>
  <c r="L408"/>
  <c r="AA409"/>
  <c r="O409"/>
  <c r="M409"/>
  <c r="I409"/>
  <c r="M375"/>
  <c r="L375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M366"/>
  <c r="L366"/>
  <c r="AA371"/>
  <c r="O371"/>
  <c r="M371"/>
  <c r="I371"/>
  <c r="AA367"/>
  <c r="O367"/>
  <c r="M367"/>
  <c r="I367"/>
  <c r="M221"/>
  <c r="L221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84"/>
  <c r="L184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M143"/>
  <c r="L143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M134"/>
  <c r="L134"/>
  <c r="AA139"/>
  <c r="O139"/>
  <c r="M139"/>
  <c r="I139"/>
  <c r="AA135"/>
  <c r="O135"/>
  <c r="M135"/>
  <c r="I135"/>
  <c r="M9"/>
  <c r="L9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<sst xmlns="http://schemas.openxmlformats.org/spreadsheetml/2006/main">
  <si>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</si>
  <si>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5003520140</t>
  </si>
  <si>
    <t xml:space="preserve">Písek ON -  Zřízení kanalizační a vodovodní přípojky pro výpravní budovu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</si>
  <si>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</si>
  <si>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</si>
  <si>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</si>
  <si>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</si>
  <si>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</si>
  <si>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</si>
  <si>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</si>
  <si>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</si>
  <si>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</si>
  <si>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D.2.1.6</t>
  </si>
  <si>
    <t>Potrubní vedení</t>
  </si>
  <si>
    <t xml:space="preserve">  SO 09-31-01</t>
  </si>
  <si>
    <t>ŽST Písek, kanalizace splašková</t>
  </si>
  <si>
    <t xml:space="preserve">  SO 09-31-02</t>
  </si>
  <si>
    <t>ŽST Písek, kanalizace dešťová</t>
  </si>
  <si>
    <t xml:space="preserve">  SO 09-31-03</t>
  </si>
  <si>
    <t>ŽST Písek, přípojky splaškové</t>
  </si>
  <si>
    <t xml:space="preserve">  SO 09-31-04</t>
  </si>
  <si>
    <t>ŽST Písek, přípojky dešťové</t>
  </si>
  <si>
    <t xml:space="preserve">  SO 09-31-05</t>
  </si>
  <si>
    <t>ŽST Písek, přípojky uličních vpustí</t>
  </si>
  <si>
    <t xml:space="preserve">  SO 09-32-01</t>
  </si>
  <si>
    <t>ŽST Písek, vodovod</t>
  </si>
  <si>
    <t xml:space="preserve">  SO 09-32-02</t>
  </si>
  <si>
    <t>ŽST Písek, vodovodní přípojka VP1</t>
  </si>
  <si>
    <t xml:space="preserve">  SO 09-32-03</t>
  </si>
  <si>
    <t>ŽST Písek, vodovodní přípojka VP ATÚ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</si>
  <si>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</si>
  <si>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</si>
  <si>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</si>
  <si>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</si>
  <si>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</si>
  <si>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</si>
  <si>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</si>
  <si>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</si>
  <si>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</si>
  <si>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</si>
  <si>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</si>
  <si>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</si>
  <si>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</si>
  <si>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</si>
  <si>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</si>
  <si>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</si>
  <si>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</si>
  <si>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</si>
  <si>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</si>
  <si>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</si>
  <si>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</si>
  <si>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</si>
  <si>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</si>
  <si>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</si>
  <si>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</si>
  <si>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09-31-01</t>
  </si>
  <si>
    <t>SD</t>
  </si>
  <si>
    <t>1</t>
  </si>
  <si>
    <t>Zemní práce</t>
  </si>
  <si>
    <t>P</t>
  </si>
  <si>
    <t>00572410</t>
  </si>
  <si>
    <t/>
  </si>
  <si>
    <t>osivo směs travní parková</t>
  </si>
  <si>
    <t>KG</t>
  </si>
  <si>
    <t>CS ÚRS 2025 01</t>
  </si>
  <si>
    <t>PP</t>
  </si>
  <si>
    <t>VV</t>
  </si>
  <si>
    <t xml:space="preserve"> stoka A   2.0*(19.9+44.4)*0.02 = 2,572 [A]_x000d_
 stoka A - výměna potrubí BT DN 400 v délce 5 m po spádu a 5 m proti spádu v místě nové šachty Š1   2.0*10.0*0.02 = 0,400 [B]_x000d_
 Celkem: A+B = 2,972 [C]_x000d_</t>
  </si>
  <si>
    <t>TS</t>
  </si>
  <si>
    <t>113106051</t>
  </si>
  <si>
    <t>Rozebrání dlažeb a dílců při překopech inženýrských sítí s přemístěním hmot na skládku na vzdálenost do 3 m nebo s naložením na dopravní prostředek ručně vozove</t>
  </si>
  <si>
    <t>M2</t>
  </si>
  <si>
    <t>Rozebrání dlažeb a dílců při překopech inženýrských sítí s přemístěním hmot na skládku na vzdálenost do 3 m nebo s naložením na dopravní prostředek ručně vozovek a ploch, s jakoukoliv výplní spár z velkých kostek s ložem z kameniva těženého</t>
  </si>
  <si>
    <t xml:space="preserve"> "dlažební kamenné kostky - ruční rozebrání ke zpětnému položení"_x000d_
 stoka A   1.3*(2.1+2.1+7.1+64.0) = 97,890 [A]_x000d_
 stoka A - rozšíření pro šachty   0.8*2.0*3 = 4,800 [B]_x000d_
 Mezisoučet: A+B = 102,690 [C]_x000d_
 stoka A1   1.3*23.5 = 30,550 [D]_x000d_
 stoka A1 - rozšíření pro šachtu   0.8*2.0 = 1,600 [E]_x000d_
 Mezisoučet: D+E = 32,150 [F]_x000d_
 Celkem: A+B+D+E = 134,840 [G]_x000d_</t>
  </si>
  <si>
    <t>113107322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</si>
  <si>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</si>
  <si>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</si>
  <si>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 xml:space="preserve"> "podkladní vrstva ŠD tl. 200 mm - dlažební kamenné kostky (v šířce rýhy)"_x000d_
 stoka A   1.2*(2.1+2.1+7.1+64.0) = 90,360 [A]_x000d_
 stoka A - rozšíření pro šachty   0.8*2.0*3 = 4,800 [B]_x000d_
 Mezisoučet: A+B = 95,160 [C]_x000d_
 stoka A1   1.2*23.5 = 28,200 [D]_x000d_
 stoka A1 - rozšíření pro šachtu   0.8*2.0 = 1,600 [E]_x000d_
 Mezisoučet: D+E = 29,800 [F]_x000d_
 Celkem: A+B+D+E = 124,960 [G]_x000d_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</si>
  <si>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</si>
  <si>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</si>
  <si>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 xml:space="preserve"> "podkladní vrstva ŠD tl. 210 mm - komunikace (v šířce rýhy)"_x000d_
 stoka A   1.2*(7.2+12.6) = 23,760 [A]_x000d_
 stoka A - rozšíření pro šachtu   0.8*2.0 = 1,600 [B]_x000d_
 Celkem: A+B = 25,360 [C]_x000d_</t>
  </si>
  <si>
    <t>113107331</t>
  </si>
  <si>
    <t>Odstranění podkladů nebo krytů strojně plochy jednotlivě do 50 m2 s přemístěním hmot na skládku na vzdálenost do 3 m nebo s naložením na dopravní prostředek z b</t>
  </si>
  <si>
    <t>Odstranění podkladů nebo krytů strojně plochy jednotlivě do 50 m2 s přemístěním hmot na skládku na vzdálenost do 3 m nebo s naložením na dopravní prostředek z betonu prostého, o tl. vrstvy přes 100 do 150 mm</t>
  </si>
  <si>
    <t xml:space="preserve"> "podkladní vrstva SC tl. 130 mm - komunikace (v šířce rýhy)"_x000d_
 stoka A   1.2*(7.2+12.6) = 23,760 [A]_x000d_
 stoka A - rozšíření pro šachtu   0.8*2.0 = 1,600 [B]_x000d_
 Celkem: A+B = 25,360 [C]_x000d_</t>
  </si>
  <si>
    <t>113107343</t>
  </si>
  <si>
    <t>Odstranění podkladů nebo krytů strojně plochy jednotlivě do 50 m2 s přemístěním hmot na skládku na vzdálenost do 3 m nebo s naložením na dopravní prostředek živ</t>
  </si>
  <si>
    <t>Odstranění podkladů nebo krytů strojně plochy jednotlivě do 50 m2 s přemístěním hmot na skládku na vzdálenost do 3 m nebo s naložením na dopravní prostředek živičných, o tl. vrstvy přes 100 do 150 mm</t>
  </si>
  <si>
    <t xml:space="preserve"> "podkladní živičné vrstvy tl. 110 mm - komunikace (v šířce rýhy)"_x000d_
 stoka A   1.2*(7.2+12.6) = 23,760 [A]_x000d_
 stoka A - rozšíření pro šachtu   0.8*2.0 = 1,600 [B]_x000d_
 Celkem: A+B = 25,360 [C]_x000d_</t>
  </si>
  <si>
    <t>113154523</t>
  </si>
  <si>
    <t>Frézování živičného podkladu nebo krytu s naložením hmot na dopravní prostředek plochy do 500 m2 pruhu šířky přes 0,5 m, tloušťky vrstvy 50 mm</t>
  </si>
  <si>
    <t xml:space="preserve"> "obrusná vrstva ACO tl. 50 mm - komunikace (v šířce rýhy + 0,50 m)"_x000d_
 stoka A   1.7*(7.2+12.6) = 33,660 [A]_x000d_
 stoka A - rozšíření pro šachtu   0.8*2.0 = 1,600 [B]_x000d_
 Celkem: A+B = 35,260 [C]_x000d_</t>
  </si>
  <si>
    <t>115101201</t>
  </si>
  <si>
    <t>Čerpání vody na dopravní výšku do 10 m s uvažovaným průměrným přítokem do 500 l/min</t>
  </si>
  <si>
    <t>HOD</t>
  </si>
  <si>
    <t>115101301</t>
  </si>
  <si>
    <t>Pohotovost záložní čerpací soupravy pro dopravní výšku do 10 m s uvažovaným průměrným přítokem do 500 l/min</t>
  </si>
  <si>
    <t>DEN</t>
  </si>
  <si>
    <t xml:space="preserve"> 14.0 = 14,000 [A]_x000d_
 Celkem: A = 14,000 [B]_x000d_</t>
  </si>
  <si>
    <t>119001401</t>
  </si>
  <si>
    <t>Dočasné zajištění podzemního potrubí nebo vedení ve výkopišti ve stavu i poloze, ve kterých byla na začátku zemních prací a to s podepřením, vzepřením nebo vyvě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</si>
  <si>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</si>
  <si>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</si>
  <si>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 xml:space="preserve"> vodovod LT DN 80   1.2*2 = 2,400 [A]_x000d_
 Celkem: A = 2,400 [B]_x000d_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</si>
  <si>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</si>
  <si>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</si>
  <si>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 xml:space="preserve"> EG.D. STL plyn   1.2 = 1,200 [A]_x000d_
 EG.D. STL přípojka   1.2 = 1,200 [B]_x000d_
 Celkem: A+B = 2,400 [C]_x000d_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</si>
  <si>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</si>
  <si>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</si>
  <si>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 xml:space="preserve"> kanalizace dešťová   1.2 = 1,200 [A]_x000d_
 rušená kanalizace   1.2 = 1,200 [B]_x000d_
 Celkem: A+B = 2,400 [C]_x000d_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</si>
  <si>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</si>
  <si>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</si>
  <si>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 xml:space="preserve"> kabely Cetin   1.2*5 = 6,000 [A]_x000d_
 kabely EG.D. NN   1.2*2 = 2,400 [B]_x000d_
 kabely VO   1.2*2 = 2,400 [C]_x000d_
 Celkem: A+B+C = 10,800 [D]_x000d_</t>
  </si>
  <si>
    <t>121151103</t>
  </si>
  <si>
    <t>Sejmutí ornice strojně při souvislé ploše do 100 m2, tl. vrstvy do 200 mm</t>
  </si>
  <si>
    <t xml:space="preserve"> "sejmutí ornice v tl. 0,1 m, vč. přemístění do 50 m na deponii"_x000d_
 stoka A   2.0*(19.9+44.4) = 128,600 [A]_x000d_
 stoka A - výměna potrubí BT DN 400 v délce 5 m po spádu a 5 m proti spádu v místě nové šachty Š1   2.0*10.0 = 20,000 [B]_x000d_
 Celkem: A+B = 148,600 [C]_x000d_</t>
  </si>
  <si>
    <t>132354205</t>
  </si>
  <si>
    <t>Hloubení zapažených rýh šířky přes 800 do 2 000 mm strojně s urovnáním dna do předepsaného profilu a spádu v hornině třídy těžitelnosti II skupiny 4 přes 500 do</t>
  </si>
  <si>
    <t>M3</t>
  </si>
  <si>
    <t>Hloubení zapažených rýh šířky přes 800 do 2 000 mm strojně s urovnáním dna do předepsaného profilu a spádu v hornině třídy těžitelnosti II skupiny 4 přes 500 do 1 000 m3</t>
  </si>
  <si>
    <t xml:space="preserve"> "90% výkopů v hornině tř. II skupiny 4"_x000d_
 stoka A   ((2.81-0.35)*1.2*(2.1+2.1+7.1+64.0)+(2.81-0.5)*1.2*(7.2+12.6)+(2.81-0.1)*1.2*(19.9+44.4))*0.9 = 437,647 [A]_x000d_
 stoka A - rozšíření pro šachty   ((2.81-0.35)*0.8*2.0*3+(2.81-0.5)*0.8*2.0+(2.81-0.1)*0.8*2.0*3)*0.9 = 25,661 [B]_x000d_
 stoka A - prohloubení pro šachtu Š1   1.3*2.0*2.0*0.9 = 4,680 [C]_x000d_
 stoka A - výměna potrubí BT DN 400 v délce 5 m po spádu a 5 m proti spádu v místě nové šachty Š1   (2.95-0.1)*1.2*10.0*0.9 = 30,780 [D]_x000d_
 Mezisoučet: A+B+C+D = 498,768 [E]_x000d_
 stoka A1   (2.5-0.35)*1.2*23.5*0.9 = 54,567 [F]_x000d_
 stoka A1 - rozšíření pro šachtu   (2.5-0.35)*0.8*2.0*0.9 = 3,096 [G]_x000d_
 Mezisoučet: F+G = 57,663 [H]_x000d_
 Celkem: A+B+C+D+F+G = 556,431 [I]_x000d_</t>
  </si>
  <si>
    <t>132454203</t>
  </si>
  <si>
    <t>Hloubení zapažených rýh šířky přes 800 do 2 000 mm strojně s urovnáním dna do předepsaného profilu a spádu v hornině třídy těžitelnosti II skupiny 5 přes 50 do</t>
  </si>
  <si>
    <t>Hloubení zapažených rýh šířky přes 800 do 2 000 mm strojně s urovnáním dna do předepsaného profilu a spádu v hornině třídy těžitelnosti II skupiny 5 přes 50 do 100 m3</t>
  </si>
  <si>
    <t xml:space="preserve"> "10% výkopů v hornině tř. II skupiny 5"_x000d_
 stoka A   ((2.81-0.35)*1.2*(2.1+2.1+7.1+64.0)+(2.81-0.5)*1.2*(7.2+12.6)+(2.81-0.1)*1.2*(19.9+44.4))*0.1 = 48,627 [A]_x000d_
 stoka A - rozšíření pro šachty   ((2.81-0.35)*0.8*2.0*3+(2.81-0.5)*0.8*2.0+(2.81-0.1)*0.8*2.0*3)*0.1 = 2,851 [B]_x000d_
 stoka A - prohloubení pro šachtu Š1   1.3*2.0*2.0*0.1 = 0,520 [C]_x000d_
 stoka A - výměna potrubí BT DN 400 v délce 5 m po spádu a 5 m proti spádu v místě nové šachty Š1   (2.95-0.1)*1.2*10.0*0.1 = 3,420 [D]_x000d_
 Mezisoučet: A+B+C+D = 55,419 [E]_x000d_
 stoka A1   (2.5-0.35)*1.2*23.5*0.1 = 6,063 [F]_x000d_
 stoka A1 - rozšíření pro šachtu   (2.5-0.35)*0.8*2.0*0.1 = 0,344 [G]_x000d_
 Mezisoučet: F+G = 6,407 [H]_x000d_
 Celkem: A+B+C+D+F+G = 61,826 [I]_x000d_</t>
  </si>
  <si>
    <t>139001101</t>
  </si>
  <si>
    <t>Příplatek k cenám hloubených vykopávek za ztížení vykopávky v blízkosti podzemního vedení nebo výbušnin pro jakoukoliv třídu horniny</t>
  </si>
  <si>
    <t xml:space="preserve"> "výkopy v blízkosti podzemních vedení - 30% výkopů"_x000d_
 stoka A   486.275*0.3 = 145,883 [A]_x000d_
 Celkem: A = 145,883 [B]_x000d_</t>
  </si>
  <si>
    <t>151811131</t>
  </si>
  <si>
    <t>Zřízení pažicích boxů pro pažení a rozepření stěn rýh podzemního vedení hloubka výkopu do 4 m, šířka do 1,2 m</t>
  </si>
  <si>
    <t xml:space="preserve"> stoka A -odpočet v úseku společného výkopu s dešťovou kanalizací a vodovodem   (2.81*75.3*2+(2.81-0.05)*19.8*2+(2.81-0.1)*64.3*2)-32.19-64.68 = 784,118 [A]_x000d_
 stoka A - rozšíření pro šachty   2.81*0.8*2*3+(2.81-0.05)*0.8*2+(2.81-0.1)*0.8*2*3 = 30,912 [B]_x000d_
 stoka A - prohloubení pro šachtu Š1   1.3*2.0*4 = 10,400 [C]_x000d_
 stoka A - výměna potrubí BT DN 400 v délce 5 m po spádu a 5 m proti spádu v místě nové šachty Š1   (2.95-0.1)*10.0*2 = 57,000 [D]_x000d_
 Mezisoučet: A+B+C+D = 882,430 [E]_x000d_
 stoka A1 - odpočet v úseku společného výkopu s dešťovou kanalizací   2.5*23.5*2-53.4 = 64,100 [F]_x000d_
 stoka A1 - rozšíření pro šachtu   (2.5-0.35)*0.8*2 = 3,440 [G]_x000d_
 Mezisoučet: F+G = 67,540 [H]_x000d_
 Celkem: A+B+C+D+F+G = 949,970 [I]_x000d_</t>
  </si>
  <si>
    <t>151811231</t>
  </si>
  <si>
    <t>Odstranění pažicích boxů pro pažení a rozepření stěn rýh podzemního vedení hloubka výkopu do 4 m, šířka do 1,2 m</t>
  </si>
  <si>
    <t>162251102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</si>
  <si>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</si>
  <si>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</si>
  <si>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 xml:space="preserve"> ornice ke zpětnému rozprostření   14.860 = 14,860 [A]_x000d_
 Celkem: A = 14,860 [B]_x000d_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</si>
  <si>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</si>
  <si>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</si>
  <si>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 xml:space="preserve"> "odvoz vytěžené zeminy na recyklační středisko do 5 km"_x000d_
 SO 09-31-01   556.431+61.826 = 618,257 [A]_x000d_</t>
  </si>
  <si>
    <t>167151101</t>
  </si>
  <si>
    <t>Nakládání, skládání a překládání neulehlého výkopku nebo sypaniny strojně nakládání, množství do 100 m3, z horniny třídy těžitelnosti I, skupiny 1 až 3</t>
  </si>
  <si>
    <t>171201231</t>
  </si>
  <si>
    <t>Poplatek za uložení stavebního odpadu na recyklační skládce (skládkovné) zeminy a kamení zatříděného do Katalogu odpadů pod kódem 17 05 04</t>
  </si>
  <si>
    <t>T</t>
  </si>
  <si>
    <t xml:space="preserve"> "poplatek za uložení vytěžené zeminy na recyklačním středisku"_x000d_
 SO 09-31-01   618.257*1.8 = 1112,863 [A]_x000d_</t>
  </si>
  <si>
    <t>171251201</t>
  </si>
  <si>
    <t>Uložení sypaniny na skládky nebo meziskládky bez hutnění s upravením uložené sypaniny do předepsaného tvaru</t>
  </si>
  <si>
    <t xml:space="preserve"> "uložení vytěžené zeminy na recyklačním středisku"_x000d_
 SO 09-31-01   556.431+61.826 = 618,257 [A]_x000d_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</si>
  <si>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</si>
  <si>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</si>
  <si>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"zásyp ze ŠD 0/63 = výkopy-lože-sedlo-obsypy"_x000d_
 stoka A   486.275-18.720-11.856-112.320 = 343,379 [A]_x000d_
 stoka A - rozšíření pro šachty   28.512 = 28,512 [B]_x000d_
 stoka A - prohloubení pro šachtu Š1   5.200-2.500 = 2,700 [C]_x000d_
 stoka A - výměna potrubí BT DN 400 v délce 5 m po spádu a 5 m proti spádu v místě nové šachty Š1   34.200-1.200-8.400 = 24,600 [D]_x000d_
 Mezisoučet: A+B+C+D = 399,191 [E]_x000d_
 stoka A1   60.630-2.640-1.672-15.840 = 40,478 [F]_x000d_
 stoka A1 - rozšíření pro šachtu   3.440 = 3,440 [G]_x000d_
 Mezisoučet: F+G = 43,918 [H]_x000d_
 Celkem: A+B+C+D+F+G = 443,109 [I]_x000d_</t>
  </si>
  <si>
    <t>175151101</t>
  </si>
  <si>
    <t>Obsypání potrubí strojně sypaninou z vhodných hornin třídy těžitelnosti I a II, skupiny 1 až 4 nebo materiálem připraveným podél výkopu ve vzdálenosti do 3 m od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</si>
  <si>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</si>
  <si>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 xml:space="preserve"> "obsyp potrubí ze ŠD 0/4/8/16 mm"_x000d_
 stoka A   0.6*1.2*156.0 = 112,320 [A]_x000d_
 stoka A - odpočet potrubí   -0.3*0.3*3.14/4*156.0 = -11,021 [B]_x000d_
 stoka A - výměna potrubí BT DN 400 v délce 5 m po spádu a 5 m proti spádu v místě nové šachty Š1   0.7*1.2*10.0 = 8,400 [C]_x000d_
 stoka A - výměna potrubí BT DN 400 - odpočet potrubí   -0.4*0.4*3.14/4*10.0 = -1,256 [D]_x000d_
 stoka A1   0.6*1.2*22.0 = 15,840 [E]_x000d_
 stoka A1 - odpočet potrubí   -0.3*0.3*3.14/4*22.0 = -1,554 [F]_x000d_
 Celkem: A+B+C+D+E+F = 122,728 [G]_x000d_</t>
  </si>
  <si>
    <t>181252305</t>
  </si>
  <si>
    <t>Úprava pláně na stavbách silnic a dálnic strojně na násypech se zhutněním</t>
  </si>
  <si>
    <t xml:space="preserve"> "úprava pláně zásypu rýh v úsecích komunikace a dlažebních kostek"_x000d_
 stoka A   1.2*(2.1+2.1+7.1+64.0)+1.2*(7.2+12.6) = 114,120 [A]_x000d_
 stoka A - rozšíření pro šachty   0.8*2.0*4 = 6,400 [B]_x000d_
 Mezisoučet: A+B = 120,520 [C]_x000d_
 stoka A1   1.2*23.5 = 28,200 [D]_x000d_
 stoka A1 - rozšíření pro šachtu   0.8*2.0 = 1,600 [E]_x000d_
 Mezisoučet: D+E = 29,800 [F]_x000d_
 Celkem: A+B+D+E = 150,320 [G]_x000d_</t>
  </si>
  <si>
    <t>181351003</t>
  </si>
  <si>
    <t>Rozprostření a urovnání ornice v rovině nebo ve svahu sklonu do 1:5 strojně při souvislé ploše do 100 m2, tl. vrstvy do 200 mm</t>
  </si>
  <si>
    <t xml:space="preserve"> "rozprostření ornice v tl. 0,1 m"_x000d_
 stoka A   2.0*(19.9+44.4) = 128,600 [A]_x000d_
 stoka A - výměna potrubí BT DN 400 v délce 5 m po spádu a 5 m proti spádu v místě nové šachty Š1   2.0*10.0 = 20,000 [B]_x000d_
 Celkem: A+B = 148,600 [C]_x000d_</t>
  </si>
  <si>
    <t>181411131</t>
  </si>
  <si>
    <t>Založení trávníku na půdě předem připravené plochy do 1000 m2 výsevem včetně utažení parkového v rovině nebo na svahu do 1:5</t>
  </si>
  <si>
    <t xml:space="preserve"> "osetí ornice"_x000d_
 stoka A   2.0*(19.9+44.4) = 128,600 [A]_x000d_
 stoka A - výměna potrubí BT DN 400 v délce 5 m po spádu a 5 m proti spádu v místě nové šachty Š1   2.0*10.0 = 20,000 [B]_x000d_
 Celkem: A+B = 148,600 [C]_x000d_</t>
  </si>
  <si>
    <t>58344121</t>
  </si>
  <si>
    <t>štěrkodrť frakce 0/8</t>
  </si>
  <si>
    <t xml:space="preserve"> štěrkodrť na obsyp potrubí   122.728*2.0 = 245,456 [A]_x000d_
 Celkem: A = 245,456 [B]_x000d_</t>
  </si>
  <si>
    <t>58344197</t>
  </si>
  <si>
    <t>štěrkodrť frakce 0/63</t>
  </si>
  <si>
    <t xml:space="preserve"> štěrkodrť na zásyp rýh   443.109*2.0 = 886,218 [A]_x000d_
 Celkem: A = 886,218 [B]_x000d_</t>
  </si>
  <si>
    <t>3</t>
  </si>
  <si>
    <t>Svislé a kompletní konstrukce</t>
  </si>
  <si>
    <t>359901211</t>
  </si>
  <si>
    <t>Monitoring stok (kamerový systém) jakékoli výšky nová kanalizace</t>
  </si>
  <si>
    <t xml:space="preserve"> stoka A   156.0 = 156,000 [A]_x000d_
 stoka A - výměna potrubí BT DN 400 v délce 5 m po spádu a 5 m proti spádu v místě nové šachty Š1   10.0 = 10,000 [B]_x000d_
 stoka A1   22.0 = 22,000 [C]_x000d_
 Celkem: A+B+C = 188,000 [D]_x000d_</t>
  </si>
  <si>
    <t>359901212</t>
  </si>
  <si>
    <t>Monitoring stok (kamerový systém) jakékoli výšky stávající kanalizace</t>
  </si>
  <si>
    <t xml:space="preserve"> stávající stoka A   66.0 = 66,000 [A]_x000d_
 Celkem: A = 66,000 [B]_x000d_</t>
  </si>
  <si>
    <t>4</t>
  </si>
  <si>
    <t>Vodorovné konstrukce</t>
  </si>
  <si>
    <t>451541111</t>
  </si>
  <si>
    <t>Lože pod potrubí, stoky a drobné objekty v otevřeném výkopu ze štěrkodrtě 0-63 mm</t>
  </si>
  <si>
    <t xml:space="preserve"> "lože pod potrubím ze ŠD 0/4/8"_x000d_
 stoka A   0.1*1.2*156.0 = 18,720 [A]_x000d_
 stoka A - výměna potrubí BT DN 400 v délce 5 m po spádu a 5 m proti spádu v místě nové šachty Š1   0.1*1.2*10.0 = 1,200 [B]_x000d_
 stoka A1   0.1*1.2*22.0 = 2,640 [C]_x000d_
 Celkem: A+B+C = 22,560 [D]_x000d_</t>
  </si>
  <si>
    <t>452112112</t>
  </si>
  <si>
    <t>Osazení betonových dílců prstenců nebo rámů pod poklopy a mříže, výšky do 100 mm</t>
  </si>
  <si>
    <t>KUS</t>
  </si>
  <si>
    <t xml:space="preserve"> stoka A - šachty Š1-Š7   1.0+3.0+2.0+6.0 = 12,000 [A]_x000d_
 stoka A1 - šachta Š8   1.0+1.0 = 2,000 [B]_x000d_
 Celkem: A+B = 14,000 [C]_x000d_</t>
  </si>
  <si>
    <t>452311131</t>
  </si>
  <si>
    <t>Podkladní a zajišťovací konstrukce z betonu prostého v otevřeném výkopu bez zvýšených nároků na prostředí desky pod potrubí, stoky a drobné objekty z betonu tř.</t>
  </si>
  <si>
    <t>Podkladní a zajišťovací konstrukce z betonu prostého v otevřeném výkopu bez zvýšených nároků na prostředí desky pod potrubí, stoky a drobné objekty z betonu tř. C 12/15</t>
  </si>
  <si>
    <t xml:space="preserve"> "podkladní beton pod šachtami"_x000d_
 stoka A - šachty Š1-Š7   1.5*1.5*3.14/4*0.1*7 = 1,236 [A]_x000d_
 stoka A1 - šachta Š8   1.5*1.5*3.14/4*0.1 = 0,177 [B]_x000d_
 Celkem: A+B = 1,413 [C]_x000d_</t>
  </si>
  <si>
    <t>452312131</t>
  </si>
  <si>
    <t>Podkladní a zajišťovací konstrukce z betonu prostého v otevřeném výkopu bez zvýšených nároků na prostředí sedlové lože pod potrubí z betonu tř. C 12/15</t>
  </si>
  <si>
    <t xml:space="preserve"> "betonové sedlo (120°) z betonu C12/15 pod potrubím"_x000d_
 stoka A   0.076*156.0 = 11,856 [A]_x000d_
 stoka A1   0.076*22.0 = 1,672 [B]_x000d_
 Celkem: A+B = 13,528 [C]_x000d_</t>
  </si>
  <si>
    <t>452351111</t>
  </si>
  <si>
    <t>Bednění podkladních a zajišťovacích konstrukcí v otevřeném výkopu desek nebo sedlových loží pod potrubí, stoky a drobné objekty zřízení</t>
  </si>
  <si>
    <t xml:space="preserve"> "podkladní beton pod šachtami"_x000d_
 stoka A - šachty Š1-Š7   1.5*3.14*0.1*7 = 3,297 [A]_x000d_
 stoka A1 - šachta Š8   1.5*3.14*0.1 = 0,471 [B]_x000d_
 Celkem: A+B = 3,768 [C]_x000d_</t>
  </si>
  <si>
    <t>452351112</t>
  </si>
  <si>
    <t>Bednění podkladních a zajišťovacích konstrukcí v otevřeném výkopu desek nebo sedlových loží pod potrubí, stoky a drobné objekty odstranění</t>
  </si>
  <si>
    <t>59224184</t>
  </si>
  <si>
    <t>prstenec šachtový vyrovnávací betonový 625x120x40mm</t>
  </si>
  <si>
    <t xml:space="preserve"> stoka A - šachta Š4   1.0*1.01 = 1,010 [A]_x000d_
 Celkem: A = 1,010 [B]_x000d_</t>
  </si>
  <si>
    <t>59224185</t>
  </si>
  <si>
    <t>prstenec šachtový vyrovnávací betonový 625x120x60mm</t>
  </si>
  <si>
    <t xml:space="preserve"> stoka A - šachty Š2, Š3, Š6   3.0*1.01 = 3,030 [A]_x000d_
 Celkem: A = 3,030 [B]_x000d_</t>
  </si>
  <si>
    <t>59224186</t>
  </si>
  <si>
    <t>prstenec šachtový vyrovnávací betonový 625x120x80mm</t>
  </si>
  <si>
    <t xml:space="preserve"> stoka A - šachty Š2, Š5   2.0*1.01 = 2,020 [A]_x000d_
 stoka A1 - šachta Š8   1.0*1.01 = 1,010 [B]_x000d_
 Celkem: A+B = 3,030 [C]_x000d_</t>
  </si>
  <si>
    <t>59224187</t>
  </si>
  <si>
    <t>prstenec šachtový vyrovnávací betonový 625x120x100mm</t>
  </si>
  <si>
    <t xml:space="preserve"> stoka A - šachty Š1, Š3, Š5, Š7   6.0*1.01 = 6,060 [A]_x000d_
 stoka A1 - šachta Š8   1.0*1.01 = 1,010 [B]_x000d_
 Celkem: A+B = 7,070 [C]_x000d_</t>
  </si>
  <si>
    <t>5</t>
  </si>
  <si>
    <t>Komunikace pozemní</t>
  </si>
  <si>
    <t>564861011</t>
  </si>
  <si>
    <t>Podklad ze štěrkodrti ŠD s rozprostřením a zhutněním plochy jednotlivě do 100 m2, po zhutnění tl. 200 mm</t>
  </si>
  <si>
    <t>564861012</t>
  </si>
  <si>
    <t>Podklad ze štěrkodrti ŠD s rozprostřením a zhutněním plochy jednotlivě do 100 m2, po zhutnění tl. 210 mm</t>
  </si>
  <si>
    <t>565135101</t>
  </si>
  <si>
    <t>Asfaltový beton vrstva podkladní ACP 16 (obalované kamenivo střednězrnné - OKS) s rozprostřením a zhutněním v pruhu šířky do 1,5 m, po zhutnění tl. 50 mm</t>
  </si>
  <si>
    <t xml:space="preserve"> "podkladní vrstva ACP tl. 50 mm - komunikace (v šířce rýhy)"_x000d_
 stoka A   1.2*(7.2+12.6) = 23,760 [A]_x000d_
 stoka A - rozšíření pro šachtu   0.8*2.0 = 1,600 [B]_x000d_
 Celkem: A+B = 25,360 [C]_x000d_</t>
  </si>
  <si>
    <t>567122112</t>
  </si>
  <si>
    <t>Podklad ze směsi stmelené cementem SC bez dilatačních spár, s rozprostřením a zhutněním SC C 8/10 (KSC I), po zhutnění tl. 130 mm</t>
  </si>
  <si>
    <t>573191111</t>
  </si>
  <si>
    <t>Postřik infiltrační kationaktivní emulzí v množství 1,00 kg/m2</t>
  </si>
  <si>
    <t xml:space="preserve"> "infiltrační postřik PI-E 1,0 kg/m2 po vyštěpení"_x000d_
 "před podkladní vrstvou ACP tl. 50 mm - komunikace (v šířce rýhy)"_x000d_
 stoka A   1.2*(7.2+12.6) = 23,760 [A]_x000d_
 stoka A - rozšíření pro šachtu   0.8*2.0 = 1,600 [B]_x000d_
 Celkem: A+B = 25,360 [C]_x000d_</t>
  </si>
  <si>
    <t>573231108</t>
  </si>
  <si>
    <t>Postřik spojovací PS bez posypu kamenivem ze silniční emulze, v množství 0,50 kg/m2</t>
  </si>
  <si>
    <t xml:space="preserve"> "spojovací postřik PS-A 0,5kg/m2 po vyštěpení"_x000d_
 "před obrusnou vrstvou ACO tl. 50 mm - komunikace (v šířce rýhy + 0,50 m)"_x000d_
 stoka A   1.7*(7.2+12.6) = 33,660 [A]_x000d_
 stoka A - rozšíření pro šachtu   0.8*2.0 = 1,600 [B]_x000d_
 "před ložnou vrstvou ACL tl. 60 mm - komunikace (v šířce rýhy)"_x000d_
 stoka A   1.2*(7.2+12.6) = 23,760 [C]_x000d_
 stoka A - rozšíření pro šachtu   0.8*2.0 = 1,600 [D]_x000d_
 Celkem: A+B+C+D = 60,620 [E]_x000d_</t>
  </si>
  <si>
    <t>577144111</t>
  </si>
  <si>
    <t>Asfaltový beton vrstva obrusná ACO 11 (ABS) s rozprostřením a se zhutněním z nemodifikovaného asfaltu v pruhu šířky do 3 m tř. I (ACO 11+), po zhutnění tl. 50 m</t>
  </si>
  <si>
    <t>Asfaltový beton vrstva obrusná ACO 11 (ABS) s rozprostřením a se zhutněním z nemodifikovaného asfaltu v pruhu šířky do 3 m tř. I (ACO 11+), po zhutnění tl. 50 mm</t>
  </si>
  <si>
    <t>577155112</t>
  </si>
  <si>
    <t>Asfaltový beton vrstva ložní ACL 16 (ABH) s rozprostřením a zhutněním z nemodifikovaného asfaltu v pruhu šířky do 3 m, po zhutnění tl. 60 mm</t>
  </si>
  <si>
    <t xml:space="preserve"> "ložná vrstva ACL tl. 60 mm - komunikace (v šířce rýhy)"_x000d_
 stoka A   1.2*(7.2+12.6) = 23,760 [A]_x000d_
 stoka A - rozšíření pro šachtu   0.8*2.0 = 1,600 [B]_x000d_
 Celkem: A+B = 25,360 [C]_x000d_</t>
  </si>
  <si>
    <t>591111111</t>
  </si>
  <si>
    <t>Kladení dlažby z kostek s provedením lože do tl. 50 mm, s vyplněním spár, s dvojím beraněním a se smetením přebytečného materiálu na krajnici velkých z kamene,</t>
  </si>
  <si>
    <t>Kladení dlažby z kostek s provedením lože do tl. 50 mm, s vyplněním spár, s dvojím beraněním a se smetením přebytečného materiálu na krajnici velkých z kamene, do lože z kameniva těženého</t>
  </si>
  <si>
    <t xml:space="preserve"> "dlažební kamenné kostky - položí se rozebrané a očištěné dlažební kostky"_x000d_
 stoka A   1.3*(2.1+2.1+7.1+64.0) = 97,890 [A]_x000d_
 stoka A - rozšíření pro šachty   0.8*2.0*3 = 4,800 [B]_x000d_
 Mezisoučet: A+B = 102,690 [C]_x000d_
 stoka A1   1.3*23.5 = 30,550 [D]_x000d_
 stoka A1 - rozšíření pro šachtu   0.8*2.0 = 1,600 [E]_x000d_
 Mezisoučet: D+E = 32,150 [F]_x000d_
 Celkem: A+B+D+E = 134,840 [G]_x000d_</t>
  </si>
  <si>
    <t>8</t>
  </si>
  <si>
    <t>Trubní vedení</t>
  </si>
  <si>
    <t>27311026</t>
  </si>
  <si>
    <t>kroužek těsnící gumový EPDM TYTON pro vodovodní potrubí DN 300</t>
  </si>
  <si>
    <t xml:space="preserve"> stoka A   57.0 = 57,000 [A]_x000d_
 stoka A1   8.0 = 8,000 [B]_x000d_
 Celkem: A+B = 65,000 [C]_x000d_</t>
  </si>
  <si>
    <t>28661935</t>
  </si>
  <si>
    <t>poklop šachtový litinový DN 600 pro třídu zatížení D400</t>
  </si>
  <si>
    <t xml:space="preserve"> "poklop šachtový litinový DN 600 D400, samonivelační s odvětráním"_x000d_
 stoka A - šachty Š1-Š7   7.0 = 7,000 [A]_x000d_
 stoka A1 - šachta Š8   1.0 = 1,000 [B]_x000d_
 Celkem: A+B = 8,000 [C]_x000d_</t>
  </si>
  <si>
    <t>59220001</t>
  </si>
  <si>
    <t>dno betonové šachty DN 1000 kanalizační výšky 60cm</t>
  </si>
  <si>
    <t xml:space="preserve"> "dno betonové šachty DN 1000, vč. kameninové výstelky a kameninových potrubních vložek dle jednotlivých DN potrubí"_x000d_
 stoka A - šachty Š2-Š5, Š7   5.0*1.01 = 5,050 [A]_x000d_
 stoka A1 - šachta Š8   1.0*1.01 = 1,010 [B]_x000d_
 Celkem: A+B = 6,060 [C]_x000d_</t>
  </si>
  <si>
    <t>59220002</t>
  </si>
  <si>
    <t xml:space="preserve"> "dno betonové šachty DN 1000, vč. čedičové výstelky a kameninových potrubních vložek dle jednotlivých DN potrubí"_x000d_
 stoka A - šachty Š6   1.0*1.01 = 1,010 [A]_x000d_
 Celkem: A = 1,010 [B]_x000d_</t>
  </si>
  <si>
    <t>59220003</t>
  </si>
  <si>
    <t>dno betonové šachty DN 1000 kanalizační výšky 100cm</t>
  </si>
  <si>
    <t xml:space="preserve"> "dno betonové šachty DN 1000, vč. čedičové výstelky a kameninových potrubních vložek dle jednotlivých DN potrubí"_x000d_
 stoka A - šachta Š1   1.0*1.01 = 1,010 [A]_x000d_
 Celkem: A = 1,010 [B]_x000d_</t>
  </si>
  <si>
    <t>59220004</t>
  </si>
  <si>
    <t>skruž betonová kanalizační se stupadly 100x25x12cm</t>
  </si>
  <si>
    <t xml:space="preserve"> "skruž betonové šachty DN 1000, vč. čedičové výstelky "_x000d_
 stoka A - šachta Š1   1.0*1.01 = 1,010 [A]_x000d_
 Celkem: A = 1,010 [B]_x000d_</t>
  </si>
  <si>
    <t>59220005</t>
  </si>
  <si>
    <t>skruž betonová kanalizační se stupadly 100x50x12cm</t>
  </si>
  <si>
    <t>59223021</t>
  </si>
  <si>
    <t>trouba betonová hrdlová DN 400</t>
  </si>
  <si>
    <t xml:space="preserve"> stoka A - výměna potrubí BT DN 400 v délce 5 m po spádu a 5 m proti spádu v místě nové šachty Š1   10.0*1.01 = 10,100 [A]_x000d_
 Celkem: A = 10,100 [B]_x000d_</t>
  </si>
  <si>
    <t>59223733</t>
  </si>
  <si>
    <t>podkladek pod trouby betonové/ŽB DN 300-500</t>
  </si>
  <si>
    <t xml:space="preserve"> stoka A - výměna potrubí BT DN 400 v délce 5 m po spádu a 5 m proti spádu v místě nové šachty Š1   8.0*1.01 = 8,080 [A]_x000d_
 Celkem: A = 8,080 [B]_x000d_</t>
  </si>
  <si>
    <t>59224160</t>
  </si>
  <si>
    <t>59224161</t>
  </si>
  <si>
    <t xml:space="preserve"> stoka A - šachty Š4, Š7   2.0*1.01 = 2,020 [A]_x000d_
 stoka A1 - šachta Š8   1.0*1.01 = 1,010 [B]_x000d_
 Celkem: A+B = 3,030 [C]_x000d_</t>
  </si>
  <si>
    <t>59224162</t>
  </si>
  <si>
    <t>skruž betonová kanalizační se stupadly 100x100x12cm</t>
  </si>
  <si>
    <t xml:space="preserve"> stoka A - šachty Š2-Š6   5.0*1.01 = 5,050 [A]_x000d_
 Celkem: A = 5,050 [B]_x000d_</t>
  </si>
  <si>
    <t>59224168</t>
  </si>
  <si>
    <t>skruž betonová přechodová 62,5/100x60x12cm stupadla poplastovaná kapsová</t>
  </si>
  <si>
    <t xml:space="preserve"> stoka A - šachty Š1-Š7   7.0*1.01 = 7,070 [A]_x000d_
 stoka A1 - šachta Š8   1.0*1.01 = 1,010 [B]_x000d_
 Celkem: A+B = 8,080 [C]_x000d_</t>
  </si>
  <si>
    <t>59224348</t>
  </si>
  <si>
    <t>těsnění elastomerové pro spojení šachetních dílů DN 1000</t>
  </si>
  <si>
    <t xml:space="preserve"> stoka A - šachty Š1-Š7   20.0 = 20,000 [A]_x000d_
 stoka A1 - šachta Š8   2.0 = 2,000 [B]_x000d_
 Celkem: A+B = 22,000 [C]_x000d_</t>
  </si>
  <si>
    <t>59227-R</t>
  </si>
  <si>
    <t>59710707</t>
  </si>
  <si>
    <t>trouba kameninová glazovaná DN 300 dl 2,50m spojovací systém C Třída 240</t>
  </si>
  <si>
    <t xml:space="preserve"> stoka A - odbočka-zkrácené kusy-šachty   (156.0-0.5-0.6*12-1.0*6)*1.015 = 144,435 [A]_x000d_
 stoka A1 - odbočka-zkrácené kusy-šachty   (22.0-0.5-0.6*2-1.0)*1.015 = 19,590 [B]_x000d_
 Celkem: A+B = 164,024 [C]_x000d_</t>
  </si>
  <si>
    <t>59710849</t>
  </si>
  <si>
    <t>trouba kameninová glazovaná zkrácená DN 300 dl 60(75)cm třída 160 spojovací systém C</t>
  </si>
  <si>
    <t xml:space="preserve"> "zkrácené kusy GZ (GA) dl. 0,6 m, včetně integrovaného těsnění"_x000d_
 stoka A   12.0*1.015 = 12,180 [A]_x000d_
 stoka A1   2.0*1.015 = 2,030 [B]_x000d_
 Celkem: A+B = 14,210 [C]_x000d_</t>
  </si>
  <si>
    <t>59711573</t>
  </si>
  <si>
    <t>odbočka kameninová glazovaná jednoduchá šikmá DN 300/200 polyuretanové/pryžové těsnění (spojovací systém C/F) dl 500mm třída pevnosti 160/200</t>
  </si>
  <si>
    <t xml:space="preserve"> "včetně integrovaného těsnění"_x000d_
 stoka A - odbočka přípojky KP1   1.0*1.015 = 1,015 [A]_x000d_
 stoka A1 - odbočka přípojky KP2   1.0*1.015 = 1,015 [B]_x000d_
 Celkem: A+B = 2,030 [C]_x000d_</t>
  </si>
  <si>
    <t>810391811</t>
  </si>
  <si>
    <t>Bourání stávajícího potrubí z betonu v otevřeném výkopu DN přes 200 do 400</t>
  </si>
  <si>
    <t xml:space="preserve"> stávající stoka BT DN 400 v délce 5 m po spádu a 5 m proti spádu v místě nové šachty Š1   10.0 = 10,000 [A]_x000d_
 Celkem: A = 10,000 [B]_x000d_</t>
  </si>
  <si>
    <t>812372222</t>
  </si>
  <si>
    <t>Montáž potrubí z trub betonových hrdlových v otevřeném výkopu ve sklonu do 20 % podkladků pod trouby hrdlové DN od 300 do 500</t>
  </si>
  <si>
    <t xml:space="preserve"> stoka A - výměna potrubí BT DN 400 v délce 5 m po spádu a 5 m proti spádu v místě nové šachty Š1   8.0 = 8,000 [A]_x000d_
 Celkem: A = 8,000 [B]_x000d_</t>
  </si>
  <si>
    <t>812392121</t>
  </si>
  <si>
    <t>Montáž potrubí z trub betonových hrdlových v otevřeném výkopu ve sklonu do 20 % s integrovaným pryžovým těsněním DN 400</t>
  </si>
  <si>
    <t xml:space="preserve"> stoka A - výměna potrubí BT DN 400 v délce 5 m po spádu a 5 m proti spádu v místě nové šachty Š1   10.0 = 10,000 [A]_x000d_
 Celkem: A = 10,000 [B]_x000d_</t>
  </si>
  <si>
    <t>831372121</t>
  </si>
  <si>
    <t>Montáž potrubí z trub kameninových hrdlových s integrovaným těsněním v otevřeném výkopu ve sklonu do 20 % DN 300</t>
  </si>
  <si>
    <t xml:space="preserve"> stoka A - odbočka-zkrácené kusy-šachty   156.0-0.5-0.6*12-1.0*6 = 142,300 [A]_x000d_
 stoka A1 - odbočka-zkrácené kusy-šachty   22.0-0.5-0.6*2-1.0 = 19,300 [B]_x000d_
 Celkem: A+B = 161,600 [C]_x000d_</t>
  </si>
  <si>
    <t>837371221</t>
  </si>
  <si>
    <t>Montáž kameninových tvarovek na potrubí z trub kameninových v otevřeném výkopu s integrovaným těsněním odbočných DN 300</t>
  </si>
  <si>
    <t xml:space="preserve"> stoka A - odbočka přípojky KP1   1.0 = 1,000 [A]_x000d_
 stoka A1 - odbočka přípojky KP2   1.0 = 1,000 [B]_x000d_
 Celkem: A+B = 2,000 [C]_x000d_</t>
  </si>
  <si>
    <t>837372221</t>
  </si>
  <si>
    <t>Montáž kameninových tvarovek na potrubí z trub kameninových v otevřeném výkopu s integrovaným těsněním jednoosých DN 300</t>
  </si>
  <si>
    <t xml:space="preserve"> "zkrácené kusy GZ (GA) dl. 0,6 m"_x000d_
 stoka A   12.0 = 12,000 [A]_x000d_
 stoka A1   2.0 = 2,000 [B]_x000d_
 Celkem: A+B = 14,000 [C]_x000d_</t>
  </si>
  <si>
    <t>890451851</t>
  </si>
  <si>
    <t>Bourání šachet a jímek strojně velikosti obestavěného prostoru přes 3 do 5 m3 z prefabrikovaných skruží</t>
  </si>
  <si>
    <t xml:space="preserve"> "stávající kanalizační šachty"_x000d_
 stoka A   3.7*4 = 14,800 [A]_x000d_
 stoka A1   3.0 = 3,000 [B]_x000d_
 Celkem: A+B = 17,800 [C]_x000d_</t>
  </si>
  <si>
    <t>894410101</t>
  </si>
  <si>
    <t>Osazení betonových dílců šachet kanalizačních dno DN 1000, výšky 600 mm</t>
  </si>
  <si>
    <t xml:space="preserve"> stoka A - šachty Š2-Š7   6.0 = 6,000 [A]_x000d_
 stoka A1 - šachta Š8   1.0 = 1,000 [B]_x000d_
 Celkem: A+B = 7,000 [C]_x000d_</t>
  </si>
  <si>
    <t>894410103</t>
  </si>
  <si>
    <t>Osazení betonových dílců šachet kanalizačních dno DN 1000, výšky 1000 mm</t>
  </si>
  <si>
    <t xml:space="preserve"> stoka A - šachta Š1   1.0 = 1,000 [A]_x000d_
 Celkem: A = 1,000 [B]_x000d_</t>
  </si>
  <si>
    <t>894410211</t>
  </si>
  <si>
    <t>Osazení betonových dílců šachet kanalizačních skruž rovná DN 1000, výšky 250 mm</t>
  </si>
  <si>
    <t xml:space="preserve"> stoka A - šachty Š1-Š3, Š6   4.0 = 4,000 [A]_x000d_
 Celkem: A = 4,000 [B]_x000d_</t>
  </si>
  <si>
    <t>894410212</t>
  </si>
  <si>
    <t>Osazení betonových dílců šachet kanalizačních skruž rovná DN 1000, výšky 500 mm</t>
  </si>
  <si>
    <t xml:space="preserve"> stoka A - šachty Š1, Š4, Š7   3.0 = 3,000 [A]_x000d_
 stoka A1 - šachta Š8   1.0 = 1,000 [B]_x000d_
 Celkem: A+B = 4,000 [C]_x000d_</t>
  </si>
  <si>
    <t>894410213</t>
  </si>
  <si>
    <t>Osazení betonových dílců šachet kanalizačních skruž rovná DN 1000, výšky 1000 mm</t>
  </si>
  <si>
    <t xml:space="preserve"> stoka A - šachty Š1-Š6   6.0 = 6,000 [A]_x000d_
 Celkem: A = 6,000 [B]_x000d_</t>
  </si>
  <si>
    <t>894410232</t>
  </si>
  <si>
    <t>Osazení betonových dílců šachet kanalizačních skruž přechodová (konus) DN 1000</t>
  </si>
  <si>
    <t xml:space="preserve"> stoka A - šachty Š1-Š7   7.0 = 7,000 [A]_x000d_
 stoka A1 - šachta Š8   1.0 = 1,000 [B]_x000d_
 Celkem: A+B = 8,000 [C]_x000d_</t>
  </si>
  <si>
    <t>899103211</t>
  </si>
  <si>
    <t>Demontáž poklopů litinových a ocelových včetně rámů, hmotnosti jednotlivě přes 100 do 150 Kg</t>
  </si>
  <si>
    <t xml:space="preserve"> "demontáž poklopů na stávajících kanalizačních šachtách, vč. odvozu a zákonné likvidace"_x000d_
 stoka A   4.0 = 4,000 [A]_x000d_
 stoka A1   1.0 = 1,000 [B]_x000d_
 Celkem: A+B = 5,000 [C]_x000d_</t>
  </si>
  <si>
    <t>899104112</t>
  </si>
  <si>
    <t>Osazení poklopů šachtových litinových, ocelových nebo železobetonových včetně rámů pro třídu zatížení D400, E600</t>
  </si>
  <si>
    <t>899722114</t>
  </si>
  <si>
    <t>Krytí potrubí z plastů výstražnou fólií z PVC šířky přes 34 do 40 cm</t>
  </si>
  <si>
    <t xml:space="preserve"> "výstražná fólie šedé barvy"_x000d_
 stoka A   156.0 = 156,000 [A]_x000d_
 stoka A - výměna potrubí BT DN 400 v délce 5 m po spádu a 5 m proti spádu v místě nové šachty Š1   10.0 = 10,000 [B]_x000d_
 stoka A1   22.0 = 22,000 [C]_x000d_
 Celkem: A+B+C = 188,000 [D]_x000d_</t>
  </si>
  <si>
    <t>899910212</t>
  </si>
  <si>
    <t>Výplň potrubí trub betonových, litinových nebo kameninových cementopopílkovou suspenzí pod tlakem, délky přes 50 do 100 m</t>
  </si>
  <si>
    <t xml:space="preserve"> stávající stoka A DN 300   0.3*0.3*3.14/4*66.0 = 4,663 [A]_x000d_
 Celkem: A = 4,663 [B]_x000d_</t>
  </si>
  <si>
    <t>R8892000</t>
  </si>
  <si>
    <t>obtok spadišťové šachty</t>
  </si>
  <si>
    <t>R položka</t>
  </si>
  <si>
    <t xml:space="preserve"> obtok spadiště potrubím PVC DN 200 vč. obetonování betonem C16/20   1.0 = 1,000 [A]_x000d_
 Celkem: A = 1,000 [B]_x000d_</t>
  </si>
  <si>
    <t>9</t>
  </si>
  <si>
    <t>Ostatní konstrukce a práce, bourání</t>
  </si>
  <si>
    <t>919735111</t>
  </si>
  <si>
    <t>Řezání stávajícího živičného krytu nebo podkladu hloubky do 50 mm</t>
  </si>
  <si>
    <t xml:space="preserve"> "obrusná vrstva ACO tl. 50 mm - komunikace (v šířce rýhy + 0,50 m)"_x000d_
 stoka A   12.6*2 = 25,200 [A]_x000d_
 stoka A - rozšíření pro šachtu   0.8*2 = 1,600 [B]_x000d_
 Celkem: A+B = 26,800 [C]_x000d_</t>
  </si>
  <si>
    <t>919735112</t>
  </si>
  <si>
    <t>Řezání stávajícího živičného krytu nebo podkladu hloubky přes 50 do 100 mm</t>
  </si>
  <si>
    <t xml:space="preserve"> "podkladní živičné vrstvy tl. 110 mm - komunikace (v šířce rýhy)"_x000d_
 stoka A   12.6*2 = 25,200 [A]_x000d_
 stoka A - rozšíření pro šachtu   0.8*2 = 1,600 [B]_x000d_
 Celkem: A+B = 26,800 [C]_x000d_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</si>
  <si>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</si>
  <si>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</si>
  <si>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</si>
  <si>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</si>
  <si>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 xml:space="preserve"> "odvoz suti na recyklační středisko do 5 km"_x000d_
 "SO 09-31-01"_x000d_
 štěrkodrtě   36.238+11.158 = 47,396 [A]_x000d_
 vrstva SC   8.242 = 8,242 [B]_x000d_
 asfalt   8.014+4.055 = 12,069 [C]_x000d_</t>
  </si>
  <si>
    <t>997221559</t>
  </si>
  <si>
    <t>Vodorovná doprava suti bez naložení, ale se složením a s hrubým urovnáním Příplatek k ceně za každý další započatý 1 km přes 1 km</t>
  </si>
  <si>
    <t xml:space="preserve"> "odvoz suti na recyklační středisko do 5 km, příplatek zkd 1 km"_x000d_
 "SO 09-31-01"_x000d_
 štěrkodrtě   47.396*4 = 189,584 [A]_x000d_
 vrstva SC   8.242*4 = 32,968 [B]_x000d_
 asfalt   12.069*4 = 48,276 [C]_x000d_</t>
  </si>
  <si>
    <t>997221571</t>
  </si>
  <si>
    <t>Vodorovná doprava vybouraných hmot bez naložení, ale se složením a s hrubým urovnáním na vzdálenost do 1 km</t>
  </si>
  <si>
    <t xml:space="preserve"> "odvoz vybouraných hmot na recyklační středisko do 5 km"_x000d_
 "SO 09-31-01"_x000d_
 betonové potrubí   3.200 = 3,200 [A]_x000d_
 betonové šachty   15.500 = 15,500 [B]_x000d_</t>
  </si>
  <si>
    <t>997221579</t>
  </si>
  <si>
    <t>Vodorovná doprava vybouraných hmot bez naložení, ale se složením a s hrubým urovnáním na vzdálenost Příplatek k ceně za každý další započatý 1 km přes 1 km</t>
  </si>
  <si>
    <t xml:space="preserve"> "odvoz vybouraných hmot na recyklační středisko do 5 km, příplatek zkd 1 km"_x000d_
 "SO 09-31-01"_x000d_
 betonové potrubí   3.200*4 = 12,800 [A]_x000d_
 betonové šachty   15.500*4 = 62,000 [B]_x000d_</t>
  </si>
  <si>
    <t>997221612</t>
  </si>
  <si>
    <t>Nakládání na dopravní prostředky pro vodorovnou dopravu vybouraných hmot</t>
  </si>
  <si>
    <t xml:space="preserve"> "SO 09-31-01"_x000d_
 betonové potrubí   3.200 = 3,200 [A]_x000d_
 betonové šachty   15.500 = 15,500 [B]_x000d_</t>
  </si>
  <si>
    <t>997221861</t>
  </si>
  <si>
    <t>Poplatek za uložení stavebního odpadu na recyklační skládce (skládkovné) z prostého betonu zatříděného do Katalogu odpadů pod kódem 17 01 01</t>
  </si>
  <si>
    <t xml:space="preserve"> "SO 09-31-01"_x000d_
 vrstva SC   8.242 = 8,242 [A]_x000d_
 betonové potrubí   3.200 = 3,200 [B]_x000d_
 betonové šachty   15.500 = 15,500 [C]_x000d_</t>
  </si>
  <si>
    <t>997221873</t>
  </si>
  <si>
    <t xml:space="preserve"> "SO 09-31-01"_x000d_
 štěrkodrtě   36.238+11.158 = 47,396 [A]_x000d_</t>
  </si>
  <si>
    <t>997221875</t>
  </si>
  <si>
    <t>Poplatek za uložení stavebního odpadu na recyklační skládce (skládkovné) asfaltového bez obsahu dehtu zatříděného do Katalogu odpadů pod kódem 17 03 02</t>
  </si>
  <si>
    <t xml:space="preserve"> "SO 09-31-01"_x000d_
 asfalt   8.014+4.055 = 12,069 [A]_x000d_</t>
  </si>
  <si>
    <t>998</t>
  </si>
  <si>
    <t>Přesun hmot</t>
  </si>
  <si>
    <t>998275101</t>
  </si>
  <si>
    <t>Přesun hmot pro trubní vedení hloubené z trub kameninových pro kanalizace v otevřeném výkopu dopravní vzdálenost do 15 m</t>
  </si>
  <si>
    <t>VRN3</t>
  </si>
  <si>
    <t>Zařízení staveniště</t>
  </si>
  <si>
    <t>030001000</t>
  </si>
  <si>
    <t>KPL</t>
  </si>
  <si>
    <t xml:space="preserve">-zajištění ohlášení všech staveb ZS dle §104 odst. (2) zákona č. 183/2006 Sb.    
-příprava a oplocení území pro objekty ZS  
-vlastní vybudování objektů ZS včetně zajištění místnosti pro TDI
-zřízení přípojek energií k objektům ZS včetně měřicích odběrných míst 
-náklady na vybavení objektů ZS 
-náklady na energie spotřebované během realizace stavby 
-náklady na údržbu, úklid a opravy v objektech ZS
-zajištění ostrahy stavby a staveniště po dobu realizace stavby 
-zřízení dočasných komunikací, sjezdů a nájezdů   
-zajištění ochrany zeleně v prostoru staveniště dle přísl. normy 
-provedení takových opatření, aby nebyly překročeny limity prašnosti a hlučnosti dané vyhláškou 
-odstranění objektů ZS včetně přípojek energií a dočasných komunikací a jejich likvidace 
-úklid a úprava povrchů po odstranění ZS</t>
  </si>
  <si>
    <t>VRN4</t>
  </si>
  <si>
    <t>Inženýrská činnost</t>
  </si>
  <si>
    <t>043103000</t>
  </si>
  <si>
    <t>Zkoušky</t>
  </si>
  <si>
    <t xml:space="preserve">- zkoušky dle příslušných ČSN, dále dle obecných podmínek technických specifikací a zápisů ve stavebních denících (např. výchozí revize, revizní knihy) 0  
- hutnící zkoušky zásypů - 1 x na 100 m délky ulice, min. 2 zkoušky na jednotlivém úseku
- zkouška geometrické přesnosti potrubí</t>
  </si>
  <si>
    <t>VRN7</t>
  </si>
  <si>
    <t>Provozní vlivy</t>
  </si>
  <si>
    <t>070001000</t>
  </si>
  <si>
    <t>SO 09-31-02</t>
  </si>
  <si>
    <t xml:space="preserve"> "dlažební kamenné kostky - ruční rozebrání ke zpětnému položení"_x000d_
 stoka D   1.3*59.6 = 77,480 [A]_x000d_
 stoka D - rozšíření pro šachty   0.8*2.0*3 = 4,800 [B]_x000d_
 Mezisoučet: A+B = 82,280 [C]_x000d_
 stoka D1   1.3*20.0 = 26,000 [D]_x000d_
 stoka D1 - rozšíření pro šachtu   0.8*2.0 = 1,600 [E]_x000d_
 Mezisoučet: D+E = 27,600 [F]_x000d_
 Celkem: A+B+D+E = 109,880 [G]_x000d_</t>
  </si>
  <si>
    <t xml:space="preserve"> "podkladní vrstva ŠD tl. 200 mm - dlažební kamenné kostky (v šířce rýhy)"_x000d_
 stoka D   1.2*59.6 = 71,520 [A]_x000d_
 stoka D - rozšíření pro šachty   0.8*2.0*3 = 4,800 [B]_x000d_
 Mezisoučet: A+B = 76,320 [C]_x000d_
 stoka D1   1.2*20.0 = 24,000 [D]_x000d_
 stoka D1 - rozšíření pro šachtu   0.8*2.0 = 1,600 [E]_x000d_
 Mezisoučet: D+E = 25,600 [F]_x000d_
 Celkem: A+B+D+E = 101,920 [G]_x000d_</t>
  </si>
  <si>
    <t xml:space="preserve"> "podkladní vrstva ŠD tl. 210 mm - komunikace (v šířce rýhy)"_x000d_
 stoka D   1.2*8.9 = 10,680 [A]_x000d_
 stoka D - rozšíření pro šachtu   0.8*2.0 = 1,600 [B]_x000d_
 Celkem: A+B = 12,280 [C]_x000d_</t>
  </si>
  <si>
    <t xml:space="preserve"> "podkladní vrstva SC tl. 130 mm - komunikace (v šířce rýhy)"_x000d_
 stoka D   1.2*8.9 = 10,680 [A]_x000d_
 stoka D - rozšíření pro šachtu   0.8*2.0 = 1,600 [B]_x000d_
 Celkem: A+B = 12,280 [C]_x000d_</t>
  </si>
  <si>
    <t xml:space="preserve"> "podkladní živičné vrstvy tl. 110 mm - komunikace (v šířce rýhy)"_x000d_
 stoka D   1.2*8.9 = 10,680 [A]_x000d_
 stoka D - rozšíření pro šachtu   0.8*2.0 = 1,600 [B]_x000d_
 Celkem: A+B = 12,280 [C]_x000d_</t>
  </si>
  <si>
    <t xml:space="preserve"> "obrusná vrstva ACO tl. 50 mm - komunikace (v šířce rýhy + 0,50 m)"_x000d_
 stoka D   1.7*8.9 = 15,130 [A]_x000d_
 stoka D - rozšíření pro šachtu   0.8*2.0 = 1,600 [B]_x000d_
 Celkem: A+B = 16,730 [C]_x000d_</t>
  </si>
  <si>
    <t xml:space="preserve"> vodovod LT DN 80   1.2 = 1,200 [A]_x000d_
 Celkem: A = 1,200 [B]_x000d_</t>
  </si>
  <si>
    <t xml:space="preserve"> rušená kanalizace   1.2*2 = 2,400 [A]_x000d_
 Celkem: A = 2,400 [B]_x000d_</t>
  </si>
  <si>
    <t xml:space="preserve"> kabely Cetin   1.2*3 = 3,600 [A]_x000d_
 kabely EG.D. NN   1.2 = 1,200 [B]_x000d_
 Celkem: A+B = 4,800 [C]_x000d_</t>
  </si>
  <si>
    <t>132354204</t>
  </si>
  <si>
    <t>Hloubení zapažených rýh šířky přes 800 do 2 000 mm strojně s urovnáním dna do předepsaného profilu a spádu v hornině třídy těžitelnosti II skupiny 4 přes 100 do</t>
  </si>
  <si>
    <t>Hloubení zapažených rýh šířky přes 800 do 2 000 mm strojně s urovnáním dna do předepsaného profilu a spádu v hornině třídy těžitelnosti II skupiny 4 přes 100 do 500 m3</t>
  </si>
  <si>
    <t xml:space="preserve"> "90% výkopů v hornině tř. II skupiny 4"_x000d_
 stoka D   ((2.17-0.5)*1.2*8.9+(2.19-0.35)*1.2*59.6)*0.9 = 134,489 [A]_x000d_
 stoka D - rozšíření pro šachty   ((2.31-0.5)*0.8*2.0+(2.19-0.35)*0.8*2.0*3)*0.9 = 10,555 [B]_x000d_
 Mezisoučet: A+B = 145,044 [C]_x000d_
 stoka D1   (2.67-0.35)*1.2*20.0*0.9 = 50,112 [D]_x000d_
 stoka D1 - rozšíření pro šachtu   (1.95-0.35)*0.8*2.0*0.9 = 2,304 [E]_x000d_
 Mezisoučet: D+E = 52,416 [F]_x000d_
 Celkem: A+B+D+E = 197,460 [G]_x000d_</t>
  </si>
  <si>
    <t>132454202</t>
  </si>
  <si>
    <t>Hloubení zapažených rýh šířky přes 800 do 2 000 mm strojně s urovnáním dna do předepsaného profilu a spádu v hornině třídy těžitelnosti II skupiny 5 přes 20 do</t>
  </si>
  <si>
    <t>Hloubení zapažených rýh šířky přes 800 do 2 000 mm strojně s urovnáním dna do předepsaného profilu a spádu v hornině třídy těžitelnosti II skupiny 5 přes 20 do 50 m3</t>
  </si>
  <si>
    <t xml:space="preserve"> "10% výkopů v hornině tř. II skupiny 5"_x000d_
 stoka D   ((2.17-0.5)*1.2*8.9+(2.19-0.35)*1.2*59.6)*0.1 = 14,943 [A]_x000d_
 stoka D - rozšíření pro šachty   ((2.31-0.5)*0.8*2.0+(2.19-0.35)*0.8*2.0*3)*0.1 = 1,173 [B]_x000d_
 Mezisoučet: A+B = 16,116 [C]_x000d_
 stoka D1   (2.67-0.35)*1.2*20.0*0.1 = 5,568 [D]_x000d_
 stoka D1 - rozšíření pro šachtu   (1.95-0.35)*0.8*2.0*0.1 = 0,256 [E]_x000d_
 Mezisoučet: D+E = 5,824 [F]_x000d_
 Celkem: A+B+D+E = 21,940 [G]_x000d_</t>
  </si>
  <si>
    <t xml:space="preserve"> "výkopy v blízkosti podzemních vedení - 50% výkopů"_x000d_
 stoka D   149.432*0.5 = 74,716 [A]_x000d_
 "výkopy v blízkosti podzemních vedení - 10% výkopů"_x000d_
 stoka D1   55.680*0.1 = 5,568 [B]_x000d_
 Celkem: A+B = 80,284 [C]_x000d_</t>
  </si>
  <si>
    <t xml:space="preserve"> "`stoka D - sólo výkop`   ((2,17-0,05)*8,9*2+2,19*4,4*2"_x000d_
 stoka D - společný výkop se splaškovou kanalizací   2.19*14.7 = 32,193 [A]_x000d_
 stoka D - rozšíření pro šachty   (2.31-0.05)*0.8*2+2.19*0.8*2 = 7,120 [B]_x000d_
 Mezisoučet: A+B = 39,313 [C]_x000d_
 stoka D1 - společný výkop se splaškovou kanalizací   2.67*20.0 = 53,400 [D]_x000d_
 stoka D1 - rozšíření pro šachtu   1.95*0.8*2 = 3,120 [E]_x000d_
 Mezisoučet: D+E = 56,520 [F]_x000d_
 Celkem: A+B+D+E = 95,833 [G]_x000d_</t>
  </si>
  <si>
    <t xml:space="preserve"> "odvoz vytěžené zeminy na recyklační středisko do 5 km"_x000d_
 SO 09-31-02   197.460+21.940 = 219,400 [A]_x000d_</t>
  </si>
  <si>
    <t xml:space="preserve"> "poplatek za uložení vytěžené zeminy na recyklačním středisku"_x000d_
 SO 09-31-02   219.400*1.8 = 394,920 [A]_x000d_</t>
  </si>
  <si>
    <t xml:space="preserve"> "uložení vytěžené zeminy na recyklačním středisku"_x000d_
 SO 09-31-02   197.460+21.940 = 219,400 [A]_x000d_</t>
  </si>
  <si>
    <t xml:space="preserve"> "zásyp ze ŠD 0/63 = výkopy-lože-obsypy"_x000d_
 stoka D   149.432-7.860-47.160 = 94,412 [A]_x000d_
 stoka D - rozšíření pro šachty   11.728 = 11,728 [B]_x000d_
 Mezisoučet: A+B = 106,140 [C]_x000d_
 stoka D1   55.680-2.220-13.320 = 40,140 [D]_x000d_
 stoka D1 - rozšíření pro šachtu   2.560 = 2,560 [E]_x000d_
 Mezisoučet: D+E = 42,700 [F]_x000d_
 Celkem: A+B+D+E = 148,840 [G]_x000d_</t>
  </si>
  <si>
    <t xml:space="preserve"> "obsyp potrubí ze ŠD 0/4/8/16 mm"_x000d_
 stoka D   0.6*1.2*65.5 = 47,160 [A]_x000d_
 stoka D - odpočet potrubí   -0.3*0.3*3.14/4*65.5 = -4,628 [B]_x000d_
 stoka D1   0.6*1.2*18.5 = 13,320 [C]_x000d_
 stoka D1 - odpočet potrubí   -0.3*0.3*3.14/4*18.5 = -1,307 [D]_x000d_
 Celkem: A+B+C+D = 54,545 [E]_x000d_</t>
  </si>
  <si>
    <t xml:space="preserve"> "úprava pláně zásypu rýh v úsecích komunikace a dlažebních kostek"_x000d_
 stoka D   1.2*8.9+1.2*59.6 = 82,200 [A]_x000d_
 stoka D - rozšíření pro šachty   0.8*2.0*4 = 6,400 [B]_x000d_
 Mezisoučet: A+B = 88,600 [C]_x000d_
 stoka D1   1.2*20.0 = 24,000 [D]_x000d_
 stoka D1 - rozšíření pro šachtu   0.8*2.0 = 1,600 [E]_x000d_
 Mezisoučet: D+E = 25,600 [F]_x000d_
 Celkem: A+B+D+E = 114,200 [G]_x000d_</t>
  </si>
  <si>
    <t xml:space="preserve"> štěrkodrť na obsyp potrubí   54.545*2.0 = 109,090 [A]_x000d_
 Celkem: A = 109,090 [B]_x000d_</t>
  </si>
  <si>
    <t xml:space="preserve"> štěrkodrť na zásyp rýh   148.840*2.0 = 297,680 [A]_x000d_
 Celkem: A = 297,680 [B]_x000d_</t>
  </si>
  <si>
    <t xml:space="preserve"> stoka D   65.5 = 65,500 [A]_x000d_
 stoka D1   18.5 = 18,500 [B]_x000d_
 Celkem: A+B = 84,000 [C]_x000d_</t>
  </si>
  <si>
    <t xml:space="preserve"> "lože pod potrubím ze ŠD 0/4/8"_x000d_
 stoka D   0.1*1.2*65.5 = 7,860 [A]_x000d_
 stoka D1   0.1*1.2*18.5 = 2,220 [B]_x000d_
 Celkem: A+B = 10,080 [C]_x000d_</t>
  </si>
  <si>
    <t xml:space="preserve"> stoka D - šachty D1-D3   1.0+1.0+1.0 = 3,000 [A]_x000d_
 stoka D1 - šachta D5   2.0 = 2,000 [B]_x000d_
 Celkem: A+B = 5,000 [C]_x000d_</t>
  </si>
  <si>
    <t xml:space="preserve"> "podkladní beton pod šachtami"_x000d_
 stoka D - šachty D1-D4   1.5*1.5*3.14/4*0.1*4 = 0,707 [A]_x000d_
 stoka D1 - šachta D5   1.5*1.5*3.14/4*0.1 = 0,177 [B]_x000d_
 Celkem: A+B = 0,883 [C]_x000d_</t>
  </si>
  <si>
    <t xml:space="preserve"> "podkladní beton pod šachtami"_x000d_
 stoka D - šachty D1-D4   1.5*3.14*0.1*4 = 1,884 [A]_x000d_
 stoka D1 - šachta D5  1.5*3.14*0.1 = 0,471 [B]_x000d_
 Celkem: A+B = 2,355 [C]_x000d_</t>
  </si>
  <si>
    <t xml:space="preserve"> stoka D - šachta D2   1.0*1.01 = 1,010 [A]_x000d_
 Celkem: A = 1,010 [B]_x000d_</t>
  </si>
  <si>
    <t xml:space="preserve"> stoka D - šachta D1   1.0*1.01 = 1,010 [A]_x000d_
 Celkem: A = 1,010 [B]_x000d_</t>
  </si>
  <si>
    <t xml:space="preserve"> stoka D - šachta D3   1.0*1.01 = 1,010 [A]_x000d_
 Celkem: A = 1,010 [B]_x000d_</t>
  </si>
  <si>
    <t xml:space="preserve"> stoka D1 - šachta D5   2.0*1.01 = 2,020 [A]_x000d_
 Celkem: A = 2,020 [B]_x000d_</t>
  </si>
  <si>
    <t xml:space="preserve"> "podkladní vrstva ACP tl. 50 mm - komunikace (v šířce rýhy)"_x000d_
 stoka D   1.2*8.9 = 10,680 [A]_x000d_
 stoka D - rozšíření pro šachtu   0.8*2.0 = 1,600 [B]_x000d_
 Celkem: A+B = 12,280 [C]_x000d_</t>
  </si>
  <si>
    <t xml:space="preserve"> "infiltrační postřik PI-E 1,0 kg/m2 po vyštěpení"_x000d_
 "před podkladní vrstvou ACP tl. 50 mm - komunikace (v šířce rýhy)"_x000d_
 stoka D   1.2*8.9 = 10,680 [A]_x000d_
 stoka D - rozšíření pro šachtu   0.8*2.0 = 1,600 [B]_x000d_
 Celkem: A+B = 12,280 [C]_x000d_</t>
  </si>
  <si>
    <t xml:space="preserve"> "spojovací postřik PS-A 0,5kg/m2 po vyštěpení"_x000d_
 "před obrusnou vrstvou ACO tl. 50 mm - komunikace (v šířce rýhy + 0,50 m)"_x000d_
 stoka D   1.7*8.9 = 15,130 [A]_x000d_
 stoka D - rozšíření pro šachtu   0.8*2.0 = 1,600 [B]_x000d_
 "před ložnou vrstvou ACL tl. 60 mm - komunikace (v šířce rýhy)"_x000d_
 stoka D   1.2*8.9 = 10,680 [C]_x000d_
 stoka D - rozšíření pro šachtu   0.8*2.0 = 1,600 [D]_x000d_
 Celkem: A+B+C+D = 29,010 [E]_x000d_</t>
  </si>
  <si>
    <t xml:space="preserve"> "ložná vrstva ACL tl. 60 mm - komunikace (v šířce rýhy)"_x000d_
 stoka D   1.2*8.9 = 10,680 [A]_x000d_
 stoka D - rozšíření pro šachtu   0.8*2.0 = 1,600 [B]_x000d_
 Celkem: A+B = 12,280 [C]_x000d_</t>
  </si>
  <si>
    <t xml:space="preserve"> "dlažební kamenné kostky - položí se rozebrané a očištěné dlažební kostky"_x000d_
 stoka D   1.3*59.6 = 77,480 [A]_x000d_
 stoka D - rozšíření pro šachty   0.8*2.0*3 = 4,800 [B]_x000d_
 Mezisoučet: A+B = 82,280 [C]_x000d_
 stoka D1   1.3*20.0 = 26,000 [D]_x000d_
 stoka D1 - rozšíření pro šachtu   0.8*2.0 = 1,600 [E]_x000d_
 Mezisoučet: D+E = 27,600 [F]_x000d_
 Celkem: A+B+D+E = 109,880 [G]_x000d_</t>
  </si>
  <si>
    <t>28611109</t>
  </si>
  <si>
    <t>trubka kanalizační PVC-U plnostěnná jednovrstvá s rázovou odolností DN 315x6000mm SN12</t>
  </si>
  <si>
    <t xml:space="preserve"> stoka D   65.5*1.03 = 67,465 [A]_x000d_
 stoka D1   18.5*1.03 = 19,055 [B]_x000d_
 Celkem: A+B = 86,520 [C]_x000d_</t>
  </si>
  <si>
    <t>28651082</t>
  </si>
  <si>
    <t>vložka šachtová kanalizační PVC-U jednovrstvá s rázovou odolností DN 160</t>
  </si>
  <si>
    <t xml:space="preserve"> stoka D1 - šachta D5   1.0*1.015 = 1,015 [A]_x000d_
 Celkem: A = 1,015 [B]_x000d_</t>
  </si>
  <si>
    <t>28651083</t>
  </si>
  <si>
    <t>vložka šachtová kanalizační PVC-U jednovrstvá s rázovou odolností DN 200</t>
  </si>
  <si>
    <t xml:space="preserve"> stoka D - šachta D4   1.0*1.015 = 1,015 [A]_x000d_
 Celkem: A = 1,015 [B]_x000d_</t>
  </si>
  <si>
    <t>28651085</t>
  </si>
  <si>
    <t>vložka šachtová kanalizační PVC-U jednovrstvá s rázovou odolností DN 315</t>
  </si>
  <si>
    <t xml:space="preserve"> stoka D - šachty D1-D4   9.0*1.015 = 9,135 [A]_x000d_
 stoka D1 - šachta D5   1.0*1.015 = 1,015 [B]_x000d_
 Celkem: A+B = 10,150 [C]_x000d_</t>
  </si>
  <si>
    <t xml:space="preserve"> "poklop šachtový litinový DN 600 D400, samonivelační s odvětráním"_x000d_
 stoka D - šachty D1-D4   4.0 = 4,000 [A]_x000d_
 stoka D1 - šachta D5   1.0 = 1,000 [B]_x000d_
 Celkem: A+B = 5,000 [C]_x000d_</t>
  </si>
  <si>
    <t>59220006</t>
  </si>
  <si>
    <t xml:space="preserve"> "dno betonové šachty DN 1000, vč. čedičové výstelky "_x000d_
 stoka D - šachta D3   1.0*1.01 = 1,010 [A]_x000d_
 Celkem: A = 1,010 [B]_x000d_</t>
  </si>
  <si>
    <t xml:space="preserve"> stoka D - šachta D1   1.0*1.01 = 1,010 [A]_x000d_
 stoka D1 - šachta D5   1.0*1.01 = 1,010 [B]_x000d_
 Celkem: A+B = 2,020 [C]_x000d_</t>
  </si>
  <si>
    <t xml:space="preserve"> stoka D - šachty D1, D2, D4   3.0*1.01 = 3,030 [A]_x000d_
 Celkem: A = 3,030 [B]_x000d_</t>
  </si>
  <si>
    <t xml:space="preserve"> stoka D - šachty D1-D4   4.0*1.01 = 4,040 [A]_x000d_
 stoka D1 - šachta D5   1.0*1.01 = 1,010 [B]_x000d_
 Celkem: A+B = 5,050 [C]_x000d_</t>
  </si>
  <si>
    <t>59224337</t>
  </si>
  <si>
    <t xml:space="preserve"> stoka D - šachty D1, D2, D4   3.0*1.01 = 3,030 [A]_x000d_
 stoka D1 - šachta D5   1.0*1.01 = 1,010 [B]_x000d_
 Celkem: A+B = 4,040 [C]_x000d_</t>
  </si>
  <si>
    <t xml:space="preserve"> stoka D - šachty D1-D4   9.0 = 9,000 [A]_x000d_
 stoka D1 - šachta D5   2.0 = 2,000 [B]_x000d_
 Celkem: A+B = 11,000 [C]_x000d_</t>
  </si>
  <si>
    <t>871373123</t>
  </si>
  <si>
    <t>Montáž kanalizačního potrubí z tvrdého PVC-U hladkého plnostěnného tuhost SN 12 DN 315</t>
  </si>
  <si>
    <t>877310440</t>
  </si>
  <si>
    <t>Montáž tvarovek na kanalizačním plastovém potrubí z PP nebo PVC-U korugovaného nebo žebrovaného šachtových vložek DN 150</t>
  </si>
  <si>
    <t xml:space="preserve"> stoka D1 - šachta D5   1.0 = 1,000 [A]_x000d_
 Celkem: A = 1,000 [B]_x000d_</t>
  </si>
  <si>
    <t>877350440</t>
  </si>
  <si>
    <t>Montáž tvarovek na kanalizačním plastovém potrubí z PP nebo PVC-U korugovaného nebo žebrovaného šachtových vložek DN 200</t>
  </si>
  <si>
    <t xml:space="preserve"> stoka D - šachta D4   1.0 = 1,000 [A]_x000d_
 Celkem: A = 1,000 [B]_x000d_</t>
  </si>
  <si>
    <t>877370440</t>
  </si>
  <si>
    <t>Montáž tvarovek na kanalizačním plastovém potrubí z PP nebo PVC-U korugovaného nebo žebrovaného šachtových vložek DN 300</t>
  </si>
  <si>
    <t xml:space="preserve"> stoka D - šachty D1-D4   9.0 = 9,000 [A]_x000d_
 stoka D1 - šachta D5   1.0 = 1,000 [B]_x000d_
 Celkem: A+B = 10,000 [C]_x000d_</t>
  </si>
  <si>
    <t xml:space="preserve"> stoka D - stávající kanalizační šachta   3.5 = 3,500 [A]_x000d_
 Celkem: A = 3,500 [B]_x000d_</t>
  </si>
  <si>
    <t xml:space="preserve"> stoka D - šachty D1-D4   4.0 = 4,000 [A]_x000d_
 stoka D1 - šachta D5   1.0 = 1,000 [B]_x000d_
 Celkem: A+B = 5,000 [C]_x000d_</t>
  </si>
  <si>
    <t xml:space="preserve"> stoka D - šachta D1   1.0 = 1,000 [A]_x000d_
 stoka D1 - šachta D5   1.0 = 1,000 [B]_x000d_
 Celkem: A+B = 2,000 [C]_x000d_</t>
  </si>
  <si>
    <t xml:space="preserve"> stoka D - šachty D1, D2, D4   3.0 = 3,000 [A]_x000d_
 Celkem: A = 3,000 [B]_x000d_</t>
  </si>
  <si>
    <t xml:space="preserve"> stoka D - šachta D3   1.0 = 1,000 [A]_x000d_
 Celkem: A = 1,000 [B]_x000d_</t>
  </si>
  <si>
    <t xml:space="preserve"> "demontáž poklopů na stávajících kanalizačních šachtách, vč. odvozu a zákonné likvidace"_x000d_
 stoka D   1.0 = 1,000 [A]_x000d_
 Celkem: A = 1,000 [B]_x000d_</t>
  </si>
  <si>
    <t xml:space="preserve"> "výstražná fólie šedé barvy"_x000d_
 stoka D   65.5 = 65,500 [A]_x000d_
 stoka D1   18.5 = 18,500 [B]_x000d_
 Celkem: A+B = 84,000 [C]_x000d_</t>
  </si>
  <si>
    <t xml:space="preserve"> "obrusná vrstva ACO tl. 50 mm - komunikace (v šířce rýhy + 0,50 m)"_x000d_
 stoka D   8.9*2 = 17,800 [A]_x000d_
 stoka D - rozšíření pro šachtu   0.8*2 = 1,600 [B]_x000d_
 Celkem: A+B = 19,400 [C]_x000d_</t>
  </si>
  <si>
    <t xml:space="preserve"> "podkladní živičné vrstvy tl. 110 mm - komunikace (v šířce rýhy)"_x000d_
 stoka D   8.9*2 = 17,800 [A]_x000d_
 stoka D - rozšíření pro šachtu   0.8*2 = 1,600 [B]_x000d_
 Celkem: A+B = 19,400 [C]_x000d_</t>
  </si>
  <si>
    <t xml:space="preserve"> "odvoz suti na recyklační středisko do 5 km"_x000d_
 "SO 09-31-02"_x000d_
 štěrkodrtě   29.557+5.403 = 34,960 [A]_x000d_
 vrstva SC   3.991 = 3,991 [B]_x000d_
 asfalt   3.880+1.954 = 5,834 [C]_x000d_</t>
  </si>
  <si>
    <t xml:space="preserve"> "odvoz suti na recyklační středisko do 5 km, příplatek zkd 1 km"_x000d_
 "SO 09-31-02"_x000d_
 štěrkodrtě   34.960*4 = 139,840 [A]_x000d_
 vrstva SC   3.991*4 = 15,964 [B]_x000d_
 asfalt   5.834*4 = 23,336 [C]_x000d_</t>
  </si>
  <si>
    <t xml:space="preserve"> "odvoz vybouraných hmot na recyklační středisko do 5 km"_x000d_
 "SO 09-31-02"_x000d_
 betonová šachta   3.000 = 3,000 [A]_x000d_</t>
  </si>
  <si>
    <t xml:space="preserve"> "odvoz vybouraných hmot na recyklační středisko do 5 km, příplatek zkd 1 km"_x000d_
 "SO 09-31-02"_x000d_
 betonová šachta   3.000*4 = 12,000 [A]_x000d_</t>
  </si>
  <si>
    <t xml:space="preserve"> "SO 09-31-02"_x000d_
 betonová šachta   3.000 = 3,000 [A]_x000d_</t>
  </si>
  <si>
    <t xml:space="preserve"> "SO 09-31-02"_x000d_
 vrstva SC   3.991 = 3,991 [A]_x000d_
 betonová šachta   3.000 = 3,000 [B]_x000d_</t>
  </si>
  <si>
    <t xml:space="preserve"> "SO 09-31-02"_x000d_
 štěrkodrtě   29.557+5.403 = 34,960 [A]_x000d_</t>
  </si>
  <si>
    <t xml:space="preserve"> "SO 09-31-02"_x000d_
 asfalt   3.880+1.954 = 5,834 [A]_x000d_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</si>
  <si>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</si>
  <si>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</si>
  <si>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</si>
  <si>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SO 09-31-03</t>
  </si>
  <si>
    <t xml:space="preserve"> "dlažební kamenné kostky - ruční rozebrání ke zpětnému položení"_x000d_
 stoka A - přípojka KP1   1.2*8.0 = 9,600 [A]_x000d_
 stoka A1 - přípojka KP2   1.2*9.0 = 10,800 [B]_x000d_
 Celkem: A+B = 20,400 [C]_x000d_</t>
  </si>
  <si>
    <t xml:space="preserve"> "podkladní vrstva ŠD tl. 200 mm - dlažební kamenné kostky (v šířce rýhy)"_x000d_
 stoka A - přípojka KP1   1.1*8.0 = 8,800 [A]_x000d_
 stoka A1 - přípojka KP2   1.1*9.0 = 9,900 [B]_x000d_
 Celkem: A+B = 18,700 [C]_x000d_</t>
  </si>
  <si>
    <t xml:space="preserve"> "kabely Cetin"_x000d_
 stoka A - přípojka KP1   1.1 = 1,100 [A]_x000d_
 stoka A1 - přípojka KP2   1.1 = 1,100 [B]_x000d_
 Celkem: A+B = 2,200 [C]_x000d_</t>
  </si>
  <si>
    <t>132354202</t>
  </si>
  <si>
    <t>Hloubení zapažených rýh šířky přes 800 do 2 000 mm strojně s urovnáním dna do předepsaného profilu a spádu v hornině třídy těžitelnosti II skupiny 4 přes 20 do</t>
  </si>
  <si>
    <t>Hloubení zapažených rýh šířky přes 800 do 2 000 mm strojně s urovnáním dna do předepsaného profilu a spádu v hornině třídy těžitelnosti II skupiny 4 přes 20 do 50 m3</t>
  </si>
  <si>
    <t xml:space="preserve"> "90% výkopů v hornině tř. II skupiny 4"_x000d_
 stoka A - přípojka KP1   (2.5-0.35)*1.1*8.0*0.9 = 17,028 [A]_x000d_
 stoka A1 - přípojka KP2   (2.6-0.35)*1.1*9.0*0.9 = 20,048 [B]_x000d_
 Celkem: A+B = 37,076 [C]_x000d_</t>
  </si>
  <si>
    <t>132454201</t>
  </si>
  <si>
    <t>Hloubení zapažených rýh šířky přes 800 do 2 000 mm strojně s urovnáním dna do předepsaného profilu a spádu v hornině třídy těžitelnosti II skupiny 5 do 20 m3</t>
  </si>
  <si>
    <t xml:space="preserve"> "10% výkopů v hornině tř. II skupiny 5"_x000d_
 stoka A - přípojka KP1   (2.5-0.35)*1.1*8.0*0.1 = 1,892 [A]_x000d_
 stoka A1 - přípojka KP2   (2.6-0.35)*1.1*9.0*0.1 = 2,228 [B]_x000d_
 Celkem: A+B = 4,120 [C]_x000d_</t>
  </si>
  <si>
    <t xml:space="preserve"> "výkopy v blízkosti podzemních vedení - 10% výkopů"_x000d_
 stoka A - přípojka KP1   18.920*0.1 = 1,892 [A]_x000d_
 stoka A1 - přípojka KP2   22.275*0.1 = 2,228 [B]_x000d_
 Celkem: A+B = 4,120 [C]_x000d_</t>
  </si>
  <si>
    <t xml:space="preserve"> stoka A - přípojka KP1   2.5*8.0*2 = 40,000 [A]_x000d_
 stoka A1 - přípojka KP2   2.6*9.0*2 = 46,800 [B]_x000d_
 Celkem: A+B = 86,800 [C]_x000d_</t>
  </si>
  <si>
    <t xml:space="preserve"> "odvoz vytěžené zeminy na recyklační středisko do 5 km"_x000d_
 SO 09-31-03   37.076+4.120 = 41,196 [A]_x000d_</t>
  </si>
  <si>
    <t xml:space="preserve"> "poplatek za uložení vytěžené zeminy na recyklačním středisku"_x000d_
 SO 09-31-03   41.196*1.8 = 74,153 [A]_x000d_</t>
  </si>
  <si>
    <t xml:space="preserve"> "uložení vytěžené zeminy na recyklačním středisku"_x000d_
 SO 09-31-03   37.076+4.120 = 41,196 [A]_x000d_</t>
  </si>
  <si>
    <t xml:space="preserve"> "zásyp ze ŠD 0/63 = výkopy-lože-obsypy"_x000d_
 stoka A - přípojka KP1   18.920-0.880-4.400 = 13,640 [A]_x000d_
 stoka A1 - přípojka KP2   22.275-0.990-4.950 = 16,335 [B]_x000d_
 Celkem: A+B = 29,975 [C]_x000d_</t>
  </si>
  <si>
    <t xml:space="preserve"> "obsyp potrubí ze ŠD 0/4/8/16 mm"_x000d_
 stoka A - přípojka KP1   0.5*1.1*8.0 = 4,400 [A]_x000d_
 stoka A - přípojka KP1 - odpočet potrubí   -0.2*0.2*3.14/4*8.0 = -0,251 [B]_x000d_
 stoka A1 - přípojka KP2   0.5*1.1*9.0 = 4,950 [C]_x000d_
 stoka A1 - přípojka KP2 - odpočet potrubí   -0.2*0.2*3.14/4*9.0 = -0,283 [D]_x000d_
 Celkem: A+B+C+D = 8,816 [E]_x000d_</t>
  </si>
  <si>
    <t xml:space="preserve"> "úprava pláně zásypu rýh"_x000d_
 stoka A - přípojka KP1   1.1*8.0 = 8,800 [A]_x000d_
 stoka A1 - přípojka KP2   1.1*9.0 = 9,900 [B]_x000d_
 Celkem: A+B = 18,700 [C]_x000d_</t>
  </si>
  <si>
    <t xml:space="preserve"> štěrkodrť na obsyp potrubí   8.816*2.0 = 17,632 [A]_x000d_
 Celkem: A = 17,632 [B]_x000d_</t>
  </si>
  <si>
    <t xml:space="preserve"> štěrkodrť na zásyp rýh   29.975*2.0 = 59,950 [A]_x000d_
 Celkem: A = 59,950 [B]_x000d_</t>
  </si>
  <si>
    <t xml:space="preserve"> stoka A - přípojka KP1   8.0 = 8,000 [A]_x000d_
 stoka A1 - přípojka KP2   9.0 = 9,000 [B]_x000d_
 Celkem: A+B = 17,000 [C]_x000d_</t>
  </si>
  <si>
    <t xml:space="preserve"> "monitoring stávajících přípojek"_x000d_
 stoka A - přípojka KP1   8.0 = 8,000 [A]_x000d_
 stoka A1 - přípojka KP2   9.0 = 9,000 [B]_x000d_
 Celkem: A+B = 17,000 [C]_x000d_</t>
  </si>
  <si>
    <t xml:space="preserve"> "lože pod potrubím ze ŠD 0/4/8"_x000d_
 stoka A - přípojka KP1   0.1*1.1*8.0 = 0,880 [A]_x000d_
 stoka A1 - přípojka KP2   0.1*1.1*9.0 = 0,990 [B]_x000d_
 Celkem: A+B = 1,870 [C]_x000d_</t>
  </si>
  <si>
    <t xml:space="preserve"> "dlažební kamenné kostky - položí se rozebrané a očištěné dlažební kostky"_x000d_
 stoka A - přípojka KP1   1.2*8.0 = 9,600 [A]_x000d_
 stoka A1 - přípojka KP2   1.2*9.0 = 10,800 [B]_x000d_
 Celkem: A+B = 20,400 [C]_x000d_</t>
  </si>
  <si>
    <t>28611262</t>
  </si>
  <si>
    <t>trubka kanalizační PVC-U plnostěnná jednovrstvá DN 200x3000mm SN12</t>
  </si>
  <si>
    <t xml:space="preserve"> stoka A - přípojka KP1   3.0*1.015 = 3,045 [A]_x000d_
 stoka A1 - přípojka KP2   3.0*1.015 = 3,045 [B]_x000d_
 Celkem: A+B = 6,090 [C]_x000d_</t>
  </si>
  <si>
    <t>28611263</t>
  </si>
  <si>
    <t>trubka kanalizační PVC-U plnostěnná jednovrstvá DN 200x6000mm SN12</t>
  </si>
  <si>
    <t xml:space="preserve"> stoka A - přípojka KP1   6.0*1.015 = 6,090 [A]_x000d_
 stoka A1 - přípojka KP2   6.0*1.015 = 6,090 [B]_x000d_
 Celkem: A+B = 12,180 [C]_x000d_</t>
  </si>
  <si>
    <t>28611530</t>
  </si>
  <si>
    <t>přechod kanalizační KG kamenina-plast DN 200</t>
  </si>
  <si>
    <t xml:space="preserve"> stoka A - přípojka KP1   1.0*1.015 = 1,015 [A]_x000d_
 stoka A1 - přípojka KP2   1.0*1.015 = 1,015 [B]_x000d_
 Celkem: A+B = 2,030 [C]_x000d_</t>
  </si>
  <si>
    <t>28651205</t>
  </si>
  <si>
    <t>koleno kanalizační PVC-U plnostěnné 200x45°</t>
  </si>
  <si>
    <t>28651244</t>
  </si>
  <si>
    <t>zátka kanalizační PVC-U plnostěnná DN 200</t>
  </si>
  <si>
    <t>810351811</t>
  </si>
  <si>
    <t>Bourání stávajícího potrubí z betonu v otevřeném výkopu DN do 200</t>
  </si>
  <si>
    <t xml:space="preserve"> "bourání stávajících přípojek"_x000d_
 stoka A - přípojka KP1   8.0 = 8,000 [A]_x000d_
 stoka A1 - přípojka KP2   9.0 = 9,000 [B]_x000d_
 Celkem: A+B = 17,000 [C]_x000d_</t>
  </si>
  <si>
    <t>871353123</t>
  </si>
  <si>
    <t>Montáž kanalizačního potrubí z tvrdého PVC-U hladkého plnostěnného tuhost SN 12 DN 200</t>
  </si>
  <si>
    <t>877350310</t>
  </si>
  <si>
    <t>Montáž tvarovek na kanalizačním plastovém potrubí z PP nebo PVC-U hladkého plnostěnného kolen, víček nebo hrdlových uzávěrů DN 200</t>
  </si>
  <si>
    <t xml:space="preserve"> stoka A - přípojka KP1   1.0+3.0 = 4,000 [A]_x000d_
 stoka A1 - přípojka KP2   1.0+3.0 = 4,000 [B]_x000d_
 Celkem: A+B = 8,000 [C]_x000d_</t>
  </si>
  <si>
    <t>877350330</t>
  </si>
  <si>
    <t>Montáž tvarovek na kanalizačním plastovém potrubí z PP nebo PVC-U hladkého plnostěnného spojek nebo redukcí DN 200</t>
  </si>
  <si>
    <t xml:space="preserve"> stoka A - přípojka KP1   1.0 = 1,000 [A]_x000d_
 stoka A1 - přípojka KP2   1.0 = 1,000 [B]_x000d_
 Celkem: A+B = 2,000 [C]_x000d_</t>
  </si>
  <si>
    <t>894812008</t>
  </si>
  <si>
    <t>Revizní a čistící šachta z polypropylenu PP pro hladké trouby DN 400 šachtové dno (DN šachty / DN trubního vedení) DN 400/200 pravý a levý přítok</t>
  </si>
  <si>
    <t xml:space="preserve"> "šachtové dno RML 400/200/200/200"_x000d_
 stoka A - přípojka KP1   1.0 = 1,000 [A]_x000d_
 stoka A1 - přípojka KP2   1.0 = 1,000 [B]_x000d_
 Celkem: A+B = 2,000 [C]_x000d_</t>
  </si>
  <si>
    <t>894812032</t>
  </si>
  <si>
    <t>Revizní a čistící šachta z polypropylenu PP pro hladké trouby DN 400 roura šachtová korugovaná bez hrdla, světlé hloubky 1500 mm</t>
  </si>
  <si>
    <t xml:space="preserve"> "šachtové prodloužení DN 400/1500"_x000d_
 stoka A - přípojka KP1   1.0 = 1,000 [A]_x000d_
 stoka A1 - přípojka KP2   1.0 = 1,000 [B]_x000d_
 Celkem: A+B = 2,000 [C]_x000d_</t>
  </si>
  <si>
    <t>894812063</t>
  </si>
  <si>
    <t>Revizní a čistící šachta z polypropylenu PP pro hladké trouby DN 400 poklop litinový (pro třídu zatížení) plný do teleskopické trubky (D400)</t>
  </si>
  <si>
    <t xml:space="preserve"> "teleskopický poklop D400 G"_x000d_
 stoka A - přípojka KP1   1.0 = 1,000 [A]_x000d_
 stoka A1 - přípojka KP2   1.0 = 1,000 [B]_x000d_
 Celkem: A+B = 2,000 [C]_x000d_</t>
  </si>
  <si>
    <t>899722113</t>
  </si>
  <si>
    <t>Krytí potrubí z plastů výstražnou fólií z PVC šířky přes 25 do 34 cm</t>
  </si>
  <si>
    <t xml:space="preserve"> "výstražná fólie šedé barvy"_x000d_
 stoka A - přípojka KP1   9.0 = 9,000 [A]_x000d_
 stoka A1 - přípojka KP2   10.0 = 10,000 [B]_x000d_
 Celkem: A+B = 19,000 [C]_x000d_</t>
  </si>
  <si>
    <t>979071011</t>
  </si>
  <si>
    <t>Očištění vybouraných dlažebních kostek při překopech inženýrských sítí od spojovacího materiálu, s přemístěním hmot na skládku na vzdálenost do 3 m nebo s nalož</t>
  </si>
  <si>
    <t>Očištění vybouraných dlažebních kostek při překopech inženýrských sítí od spojovacího materiálu, s přemístěním hmot na skládku na vzdálenost do 3 m nebo s naložením na dopravní prostředek velkých, s původním vyplněním spár kamenivem těženým</t>
  </si>
  <si>
    <t xml:space="preserve"> "dlažební kamenné kostky - očištění ke zpětnému položení"_x000d_
 stoka A - přípojka KP1   1.2*8.0 = 9,600 [A]_x000d_
 stoka A1 - přípojka KP2   1.2*9.0 = 10,800 [B]_x000d_
 Celkem: A+B = 20,400 [C]_x000d_</t>
  </si>
  <si>
    <t xml:space="preserve"> "odvoz suti na recyklační středisko do 5 km"_x000d_
 "SO 09-31-03"_x000d_
 štěrkodrtě   5.423 = 5,423 [A]_x000d_</t>
  </si>
  <si>
    <t xml:space="preserve"> "odvoz suti na recyklační středisko do 5 km, příplatek zkd 1 km"_x000d_
 "SO 09-31-03"_x000d_
 štěrkodrtě   5.423*4 = 21,692 [A]_x000d_</t>
  </si>
  <si>
    <t xml:space="preserve"> "odvoz vybouraných hmot na recyklační středisko do 5 km"_x000d_
 "SO 09-31-03"_x000d_
 betonové potrubí   3.060 = 3,060 [A]_x000d_</t>
  </si>
  <si>
    <t xml:space="preserve"> "odvoz vybouraných hmot na recyklační středisko do 5 km, příplatek zkd 1 km"_x000d_
 "SO 09-31-03"_x000d_
 betonové potrubí   3.060*4 = 12,240 [A]_x000d_</t>
  </si>
  <si>
    <t xml:space="preserve"> "SO 09-31-03"_x000d_
 betonové potrubí   3.060 = 3,060 [A]_x000d_</t>
  </si>
  <si>
    <t xml:space="preserve"> "SO 09-31-03"_x000d_
 štěrkodrtě   5.423 = 5,423 [A]_x000d_</t>
  </si>
  <si>
    <t>SO 09-31-04</t>
  </si>
  <si>
    <t xml:space="preserve"> "dlažební kamenné kostky - ruční rozebrání ke zpětnému položení"_x000d_
 stoka D - přípojka DP1   1.2*8.0 = 9,600 [A]_x000d_
 stoka D1 - přípojka DP2   1.2*9.0 = 10,800 [B]_x000d_
 Celkem: A+B = 20,400 [C]_x000d_</t>
  </si>
  <si>
    <t xml:space="preserve"> "podkladní vrstva ŠD tl. 200 mm - dlažební kamenné kostky (v šířce rýhy)"_x000d_
 stoka D - přípojka DP1   1.1*8.0 = 8,800 [A]_x000d_
 stoka D1 - přípojka DP2   1.1*9.0 = 9,900 [B]_x000d_
 Celkem: A+B = 18,700 [C]_x000d_</t>
  </si>
  <si>
    <t xml:space="preserve"> "kabely Cetin"_x000d_
 stoka D - přípojka DP1   1.1 = 1,100 [A]_x000d_
 stoka D1 - přípojka DP2   1.1 = 1,100 [B]_x000d_
 Celkem: A+B = 2,200 [C]_x000d_</t>
  </si>
  <si>
    <t xml:space="preserve"> "90% výkopů v hornině tř. II skupiny 4"_x000d_
 stoka D - přípojka DP1   (2.35-0.35)*1.1*8.0*0.9 = 15,840 [A]_x000d_
 stoka D1 - přípojka DP2   (2.0-0.35)*1.1*9.0*0.9 = 14,702 [B]_x000d_
 Celkem: A+B = 30,542 [C]_x000d_</t>
  </si>
  <si>
    <t xml:space="preserve"> "10% výkopů v hornině tř. II skupiny 5"_x000d_
 stoka D - přípojka DP1   (2.35-0.35)*1.1*8.0*0.1 = 1,760 [A]_x000d_
 stoka D1 - přípojka DP2   (2.0-0.35)*1.1*9.0*0.1 = 1,634 [B]_x000d_
 Celkem: A+B = 3,394 [C]_x000d_</t>
  </si>
  <si>
    <t xml:space="preserve"> "výkopy v blízkosti podzemních vedení - 10% výkopů"_x000d_
 stoka D - přípojka DP1   17.600*0.1 = 1,760 [A]_x000d_
 stoka D1 - přípojka DP2   16.335*0.1 = 1,634 [B]_x000d_
 Celkem: A+B = 3,394 [C]_x000d_</t>
  </si>
  <si>
    <t xml:space="preserve"> stoka D - přípojka DP1   2.35*8.0*2 = 37,600 [A]_x000d_
 stoka D1 - přípojka DP2   2.0*9.0*2 = 36,000 [B]_x000d_
 Celkem: A+B = 73,600 [C]_x000d_</t>
  </si>
  <si>
    <t xml:space="preserve"> "odvoz vytěžené zeminy na recyklační středisko do 5 km"_x000d_
 SO 09-31-04   30.542+3.394 = 33,936 [A]_x000d_</t>
  </si>
  <si>
    <t xml:space="preserve"> "poplatek za uložení vytěžené zeminy na recyklačním středisku"_x000d_
 SO 09-31-04   33.936*1.8 = 61,085 [A]_x000d_</t>
  </si>
  <si>
    <t xml:space="preserve"> "uložení vytěžené zeminy na recyklačním středisku"_x000d_
 SO 09-31-04   30.542+3.394 = 33,936 [A]_x000d_</t>
  </si>
  <si>
    <t xml:space="preserve"> "zásyp ze ŠD 0/63 = výkopy-lože-obsypy"_x000d_
 stoka D - přípojka DP1   17.600-0.880-4.400 = 12,320 [A]_x000d_
 stoka D1 - přípojka DP2   16.335-0.990-4.950 = 10,395 [B]_x000d_
 Celkem: A+B = 22,715 [C]_x000d_</t>
  </si>
  <si>
    <t xml:space="preserve"> "obsyp potrubí ze ŠD 0/4/8/16 mm"_x000d_
 stoka D - přípojka DP1   0.5*1.1*8.0 = 4,400 [A]_x000d_
 stoka D - přípojka DP1 - odpočet potrubí   -0.2*0.2*3.14/4*8.0 = -0,251 [B]_x000d_
 stoka D1 - přípojka DP2   0.5*1.1*9.0 = 4,950 [C]_x000d_
 stoka D1 - přípojka DP2 - odpočet potrubí   -0.2*0.2*3.14/4*9.0 = -0,283 [D]_x000d_
 Celkem: A+B+C+D = 8,816 [E]_x000d_</t>
  </si>
  <si>
    <t xml:space="preserve"> "úprava pláně zásypu rýh"_x000d_
 stoka D - přípojka DP1   1.1*8.0 = 8,800 [A]_x000d_
 stoka D1 - přípojka DP2   1.1*9.0 = 9,900 [B]_x000d_
 Celkem: A+B = 18,700 [C]_x000d_</t>
  </si>
  <si>
    <t xml:space="preserve"> štěrkodrť na zásyp rýh   22.715*2.0 = 45,430 [A]_x000d_
 Celkem: A = 45,430 [B]_x000d_</t>
  </si>
  <si>
    <t xml:space="preserve"> stoka D - přípojka DP1   8.0 = 8,000 [A]_x000d_
 stoka D1 - přípojka DP2   9.0 = 9,000 [B]_x000d_
 Celkem: A+B = 17,000 [C]_x000d_</t>
  </si>
  <si>
    <t xml:space="preserve"> "monitoring stávajících přípojek"_x000d_
 stoka D - přípojka DP1   8.0 = 8,000 [A]_x000d_
 stoka D1 - přípojka DP2   9.0 = 9,000 [B]_x000d_
 Celkem: A+B = 17,000 [C]_x000d_</t>
  </si>
  <si>
    <t xml:space="preserve"> "lože pod potrubím ze ŠD 0/4/8"_x000d_
 stoka D - přípojka DP1   0.1*1.1*8.0 = 0,880 [A]_x000d_
 stoka D1 - přípojka DP2   0.1*1.1*9.0 = 0,990 [B]_x000d_
 Celkem: A+B = 1,870 [C]_x000d_</t>
  </si>
  <si>
    <t xml:space="preserve"> "dlažební kamenné kostky - položí se rozebrané a očištěné dlažební kostky"_x000d_
 stoka D - přípojka DP1   1.2*8.0 = 9,600 [A]_x000d_
 stoka D1 - přípojka DP2   1.2*9.0 = 10,800 [B]_x000d_
 Celkem: A+B = 20,400 [C]_x000d_</t>
  </si>
  <si>
    <t xml:space="preserve"> stoka D - přípojka DP1   3.0*1.015 = 3,045 [A]_x000d_
 stoka D1 - přípojka DP2   3.0*1.015 = 3,045 [B]_x000d_
 Celkem: A+B = 6,090 [C]_x000d_</t>
  </si>
  <si>
    <t xml:space="preserve"> stoka D - přípojka DP1   6.0*1.015 = 6,090 [A]_x000d_
 stoka D1 - přípojka DP2   6.0*1.015 = 6,090 [B]_x000d_
 Celkem: A+B = 12,180 [C]_x000d_</t>
  </si>
  <si>
    <t xml:space="preserve"> stoka D - přípojka DP1   1.0*1.015 = 1,015 [A]_x000d_
 stoka D1 - přípojka DP2   1.0*1.015 = 1,015 [B]_x000d_
 Celkem: A+B = 2,030 [C]_x000d_</t>
  </si>
  <si>
    <t xml:space="preserve"> "bourání stávajících přípojek"_x000d_
 stoka D - přípojka DP1   8.0 = 8,000 [A]_x000d_
 stoka D1 - přípojka DP2   9.0 = 9,000 [B]_x000d_
 Celkem: A+B = 17,000 [C]_x000d_</t>
  </si>
  <si>
    <t xml:space="preserve"> stoka D - přípojka DP1   1.0+3.0 = 4,000 [A]_x000d_
 stoka D1 - přípojka DP2   1.0+3.0 = 4,000 [B]_x000d_
 Celkem: A+B = 8,000 [C]_x000d_</t>
  </si>
  <si>
    <t xml:space="preserve"> "šachtové dno RML 400/200/200/200"_x000d_
 stoka D - přípojka DP1   1.0 = 1,000 [A]_x000d_
 stoka D1 - přípojka DP2   1.0 = 1,000 [B]_x000d_
 Celkem: A+B = 2,000 [C]_x000d_</t>
  </si>
  <si>
    <t xml:space="preserve"> "šachtové prodloužení DN 400/1500"_x000d_
 stoka D - přípojka DP1   1.0 = 1,000 [A]_x000d_
 stoka D1 - přípojka DP2   1.0 = 1,000 [B]_x000d_
 Celkem: A+B = 2,000 [C]_x000d_</t>
  </si>
  <si>
    <t xml:space="preserve"> "teleskopický poklop D400 G"_x000d_
 stoka D - přípojka DP1   1.0 = 1,000 [A]_x000d_
 stoka D1 - přípojka DP2   1.0 = 1,000 [B]_x000d_
 Celkem: A+B = 2,000 [C]_x000d_</t>
  </si>
  <si>
    <t xml:space="preserve"> "výstražná fólie šedé barvy"_x000d_
 stoka D - přípojka DP1   9.0 = 9,000 [A]_x000d_
 stoka D1 - přípojka DP2   10.0 = 10,000 [B]_x000d_
 Celkem: A+B = 19,000 [C]_x000d_</t>
  </si>
  <si>
    <t xml:space="preserve"> "odvoz suti na recyklační středisko do 5 km"_x000d_
 "SO 09-31-04"_x000d_
 štěrkodrtě   5.423 = 5,423 [A]_x000d_</t>
  </si>
  <si>
    <t xml:space="preserve"> "odvoz suti na recyklační středisko do 5 km, příplatek zkd 1 km"_x000d_
 "SO 09-31-04"_x000d_
 štěrkodrtě   5.423*4 = 21,692 [A]_x000d_</t>
  </si>
  <si>
    <t xml:space="preserve"> "odvoz vybouraných hmot na recyklační středisko do 5 km"_x000d_
 "SO 09-31-04"_x000d_
 betonové potrubí   3.060 = 3,060 [A]_x000d_</t>
  </si>
  <si>
    <t xml:space="preserve"> "odvoz vybouraných hmot na recyklační středisko do 5 km, příplatek zkd 1 km"_x000d_
 "SO 09-31-04"_x000d_
 betonové potrubí   3.060*4 = 12,240 [A]_x000d_</t>
  </si>
  <si>
    <t xml:space="preserve"> "SO 09-31-04"_x000d_
 betonové potrubí   3.060 = 3,060 [A]_x000d_</t>
  </si>
  <si>
    <t xml:space="preserve"> "SO 09-31-04"_x000d_
 štěrkodrtě   5.423 = 5,423 [A]_x000d_</t>
  </si>
  <si>
    <t>SO 09-31-05</t>
  </si>
  <si>
    <t xml:space="preserve"> "dlažební kamenné kostky - ruční rozebrání ke zpětnému položení"_x000d_
 stoka D - přípojka UV1   1.1*4.0 = 4,400 [A]_x000d_
 stoka D - přípojka UV2   1.1*8.0 = 8,800 [B]_x000d_
 stoka D1 - přípojka UV3   1.1*13.0 = 14,300 [C]_x000d_
 Celkem: A+B+C = 27,500 [D]_x000d_</t>
  </si>
  <si>
    <t xml:space="preserve"> "podkladní vrstva ŠD tl. 200 mm - dlažební kamenné kostky (v šířce rýhy)"_x000d_
 stoka D - přípojka UV1   1.0*4.0 = 4,000 [A]_x000d_
 stoka D - přípojka UV2   1.0*8.0 = 8,000 [B]_x000d_
 stoka D1 - přípojka UV3   1.0*13.0 = 13,000 [C]_x000d_
 Celkem: A+B+C = 25,000 [D]_x000d_</t>
  </si>
  <si>
    <t xml:space="preserve"> "90% výkopů v hornině tř. II skupiny 4"_x000d_
 stoka D - přípojka UV1   (1.81-0.35)*1.0*4.0*0.9 = 5,256 [A]_x000d_
 stoka D - přípojka UV2   (1.63-0.35)*1.0*8.0*0.9 = 9,216 [B]_x000d_
 stoka D1 - přípojka UV3   (1.63-0.35)*1.0*13.0*0.9 = 14,976 [C]_x000d_
 Celkem: A+B+C = 29,448 [D]_x000d_</t>
  </si>
  <si>
    <t xml:space="preserve"> "10% výkopů v hornině tř. II skupiny 5"_x000d_
 stoka D - přípojka UV1   (1.81-0.35)*1.0*4.0*0.1 = 0,584 [A]_x000d_
 stoka D - přípojka UV2   (1.63-0.35)*1.0*8.0*0.1 = 1,024 [B]_x000d_
 stoka D1 - přípojka UV3   (1.63-0.35)*1.0*13.0*0.1 = 1,664 [C]_x000d_
 Celkem: A+B+C = 3,272 [D]_x000d_</t>
  </si>
  <si>
    <t xml:space="preserve"> stoka D - přípojka UV1   1.81*4.0*2 = 14,480 [A]_x000d_
 stoka D - přípojka UV2   1.63*8.0*2 = 26,080 [B]_x000d_
 stoka D1 - přípojka UV3   1.63*13.0*2 = 42,380 [C]_x000d_
 Celkem: A+B+C = 82,940 [D]_x000d_</t>
  </si>
  <si>
    <t xml:space="preserve"> "odvoz vytěžené zeminy na recyklační středisko do 5 km"_x000d_
 SO 09-31-05   29.448+3.272 = 32,720 [A]_x000d_</t>
  </si>
  <si>
    <t xml:space="preserve"> "poplatek za uložení vytěžené zeminy na recyklačním středisku"_x000d_
 SO 09-31-05   32.720*1.8 = 58,896 [A]_x000d_</t>
  </si>
  <si>
    <t xml:space="preserve"> "uložení vytěžené zeminy na recyklačním středisku"_x000d_
 SO 09-31-05   29.448+3.272 = 32,720 [A]_x000d_</t>
  </si>
  <si>
    <t xml:space="preserve"> "zásyp ze ŠD 0/63 = výkopy-lože-obsypy"_x000d_
 stoka D - přípojka UV1   5.840-0.400-1.800 = 3,640 [A]_x000d_
 stoka D - přípojka UV2   10.240-0.800-3.600 = 5,840 [B]_x000d_
 stoka D1 - přípojka UV3   16.640-1.300-5.850 = 9,490 [C]_x000d_
 Celkem: A+B+C = 18,970 [D]_x000d_</t>
  </si>
  <si>
    <t xml:space="preserve"> "obsyp potrubí ze ŠD 0/4/8/16 mm"_x000d_
 stoka D - přípojka UV1   0.45*1.0*4.0 = 1,800 [A]_x000d_
 stoka D - přípojka UV2   0.45*1.0*8.0 = 3,600 [B]_x000d_
 stoka D1 - přípojka UV3   0.45*1.0*13.0 = 5,850 [C]_x000d_
 Celkem: A+B+C = 11,250 [D]_x000d_</t>
  </si>
  <si>
    <t xml:space="preserve"> "úprava pláně zásypu rýh"_x000d_
 stoka D - přípojka UV1   1.0*4.0 = 4,000 [A]_x000d_
 stoka D - přípojka UV2   1.0*8.0 = 8,000 [B]_x000d_
 stoka D1 - přípojka UV3   1.0*13.0 = 13,000 [C]_x000d_
 Celkem: A+B+C = 25,000 [D]_x000d_</t>
  </si>
  <si>
    <t xml:space="preserve"> štěrkodrť na obsyp potrubí   11.250*2.0 = 22,500 [A]_x000d_
 Celkem: A = 22,500 [B]_x000d_</t>
  </si>
  <si>
    <t xml:space="preserve"> štěrkodrť na zásyp rýh   18.970*2.0 = 37,940 [A]_x000d_
 Celkem: A = 37,940 [B]_x000d_</t>
  </si>
  <si>
    <t xml:space="preserve"> stoka D - přípojka UV1   4.0 = 4,000 [A]_x000d_
 stoka D - přípojka UV2   8.0 = 8,000 [B]_x000d_
 stoka D1 - přípojka UV3   13.0 = 13,000 [C]_x000d_
 Celkem: A+B+C = 25,000 [D]_x000d_</t>
  </si>
  <si>
    <t xml:space="preserve"> "monitoring stávajících přípojek"_x000d_
 stoka D - přípojka UV1   4.0 = 4,000 [A]_x000d_
 stoka D - přípojka UV2   8.0 = 8,000 [B]_x000d_
 stoka D1 - přípojka UV3   13.0 = 13,000 [C]_x000d_
 Celkem: A+B+C = 25,000 [D]_x000d_</t>
  </si>
  <si>
    <t xml:space="preserve"> "lože pod potrubím ze ŠD 0/4/8"_x000d_
 stoka D - přípojka UV1   0.1*1.0*4.0 = 0,400 [A]_x000d_
 stoka D - přípojka UV2   0.1*1.0*8.0 = 0,800 [B]_x000d_
 stoka D1 - přípojka UV3   0.1*1.0*13.0 = 1,300 [C]_x000d_
 Celkem: A+B+C = 2,500 [D]_x000d_</t>
  </si>
  <si>
    <t>452112111</t>
  </si>
  <si>
    <t xml:space="preserve"> stoka D - UV1   1.0 = 1,000 [A]_x000d_
 stoka D - UV2   1.0 = 1,000 [B]_x000d_
 stoka D1 - UV3   1.0 = 1,000 [C]_x000d_
 Celkem: A+B+C = 3,000 [D]_x000d_</t>
  </si>
  <si>
    <t>59223864</t>
  </si>
  <si>
    <t>prstenec pro uliční vpusť vyrovnávací betonový 390x60x130mm</t>
  </si>
  <si>
    <t xml:space="preserve"> stoka D - UV1   1.0*1.01 = 1,010 [A]_x000d_
 stoka D - UV2   1.0*1.01 = 1,010 [B]_x000d_
 stoka D1 - UV3   1.0*1.01 = 1,010 [C]_x000d_
 Celkem: A+B+C = 3,030 [D]_x000d_</t>
  </si>
  <si>
    <t xml:space="preserve"> "dlažební kamenné kostky - položí se rozebrané a očištěné dlažební kostky"_x000d_
 stoka D - přípojka UV1   1.1*4.0 = 4,400 [A]_x000d_
 stoka D - přípojka UV2   1.1*8.0 = 8,800 [B]_x000d_
 stoka D1 - přípojka UV3   1.1*13.0 = 14,300 [C]_x000d_
 Celkem: A+B+C = 27,500 [D]_x000d_</t>
  </si>
  <si>
    <t>28611260</t>
  </si>
  <si>
    <t>trubka kanalizační PVC-U plnostěnná jednovrstvá DN 160x3000mm SN12</t>
  </si>
  <si>
    <t xml:space="preserve"> stoka D - přípojka UV1   3.0*2*1.015 = 6,090 [A]_x000d_
 stoka D - přípojka UV2   3.0*1.015 = 3,045 [B]_x000d_
 stoka D1 - přípojka UV3   3.0*1.015 = 3,045 [C]_x000d_
 Celkem: A+B+C = 12,180 [D]_x000d_</t>
  </si>
  <si>
    <t>28611261</t>
  </si>
  <si>
    <t>trubka kanalizační PVC-U plnostěnná jednovrstvá DN 160x6000mm SN12</t>
  </si>
  <si>
    <t xml:space="preserve"> stoka D - přípojka UV2   6.0*1.015 = 6,090 [A]_x000d_
 stoka D1 - přípojka UV3   6.0*2*1.015 = 12,180 [B]_x000d_
 Celkem: A+B = 18,270 [C]_x000d_</t>
  </si>
  <si>
    <t>28651090</t>
  </si>
  <si>
    <t>odbočka navrtávací PVC-U jednovrstvá s rázovou odolností DN 150/90°</t>
  </si>
  <si>
    <t xml:space="preserve"> "odbočky EASY CLIP"_x000d_
 stoka D - přípojka UV1   1.0*1.015 = 1,015 [A]_x000d_
 stoka D - přípojka UV2   1.0*1.015 = 1,015 [B]_x000d_
 Celkem: A+B = 2,030 [C]_x000d_</t>
  </si>
  <si>
    <t>28651201</t>
  </si>
  <si>
    <t>koleno kanalizační PVC-U plnostěnné 160x30°</t>
  </si>
  <si>
    <t xml:space="preserve"> stoka D - přípojka UV1   1.0*1.015 = 1,015 [A]_x000d_
 stoka D - přípojka UV2   1.0*1.015 = 1,015 [B]_x000d_
 stoka D1 - přípojka UV3   1.0*1.015 = 1,015 [C]_x000d_
 Celkem: A+B+C = 3,045 [D]_x000d_</t>
  </si>
  <si>
    <t>28651202</t>
  </si>
  <si>
    <t>koleno kanalizační PVC-U plnostěnné 160x45°</t>
  </si>
  <si>
    <t>55242320</t>
  </si>
  <si>
    <t>mříž vtoková litinová plochá 500x500mm</t>
  </si>
  <si>
    <t>59223852</t>
  </si>
  <si>
    <t>dno pro uliční vpusť s kalovou prohlubní betonové 450x300x50mm</t>
  </si>
  <si>
    <t>59223854</t>
  </si>
  <si>
    <t>skruž betonová s odtokem 150mm PVC pro uliční vpusť 450x350x50mm</t>
  </si>
  <si>
    <t>59223858</t>
  </si>
  <si>
    <t>skruž betonová horní pro uliční vpusť 450x570x50mm</t>
  </si>
  <si>
    <t>59223871</t>
  </si>
  <si>
    <t>koš vysoký pro uliční vpusti žárově Pz plech pro rám 500/500mm</t>
  </si>
  <si>
    <t xml:space="preserve"> "bourání stávajících přípojek"_x000d_
 stoka D - přípojka UV1   4.0 = 4,000 [A]_x000d_
 stoka D - přípojka UV2   8.0 = 8,000 [B]_x000d_
 stoka D1 - přípojka UV3   13.0 = 13,000 [C]_x000d_
 Celkem: A+B+C = 25,000 [D]_x000d_</t>
  </si>
  <si>
    <t>850315121</t>
  </si>
  <si>
    <t>Výřez nebo výsek na potrubí z trub litinových tlakových nebo plastických hmot DN 150</t>
  </si>
  <si>
    <t xml:space="preserve"> "odvrt plastového potrubí pro napojení přípojky UV"_x000d_
 stoka D - přípojka UV1   1.0 = 1,000 [A]_x000d_
 stoka D - přípojka UV2   1.0 = 1,000 [B]_x000d_
 Celkem: A+B = 2,000 [C]_x000d_</t>
  </si>
  <si>
    <t>871313123</t>
  </si>
  <si>
    <t>Montáž kanalizačního potrubí z tvrdého PVC-U hladkého plnostěnného tuhost SN 12 DN 160</t>
  </si>
  <si>
    <t>877310430</t>
  </si>
  <si>
    <t>Montáž tvarovek na kanalizačním plastovém potrubí z PP nebo PVC-U korugovaného nebo žebrovaného spojek nebo redukcí DN 150</t>
  </si>
  <si>
    <t xml:space="preserve"> stoka D - přípojka UV1   1.0 = 1,000 [A]_x000d_
 stoka D - přípojka UV2   1.0 = 1,000 [B]_x000d_
 Celkem: A+B = 2,000 [C]_x000d_</t>
  </si>
  <si>
    <t>877315211</t>
  </si>
  <si>
    <t>Montáž tvarovek na kanalizačním plastovém potrubí z PP nebo PVC-U hladkého plnostěnného kolen, víček nebo hrdlových uzávěrů DN 150</t>
  </si>
  <si>
    <t xml:space="preserve"> stoka D - přípojka UV1   1.0+1.0 = 2,000 [A]_x000d_
 stoka D - přípojka UV2   1.0+1.0 = 2,000 [B]_x000d_
 stoka D1 - přípojka UV3   1.0+1.0 = 2,000 [C]_x000d_
 Celkem: A+B+C = 6,000 [D]_x000d_</t>
  </si>
  <si>
    <t>890411851</t>
  </si>
  <si>
    <t>Bourání šachet a jímek strojně velikosti obestavěného prostoru do 1,5 m3 z prefabrikovaných skruží</t>
  </si>
  <si>
    <t xml:space="preserve"> "stávající uliční vpusti"_x000d_
 stoka D - UV1   0.6*0.6*1.42 = 0,511 [A]_x000d_
 stoka D - UV2   0.6*0.6*1.42 = 0,511 [B]_x000d_
 stoka D1 - UV3   0.6*0.6*1.42 = 0,511 [C]_x000d_
 Celkem: A+B+C = 1,534 [D]_x000d_</t>
  </si>
  <si>
    <t>895941302</t>
  </si>
  <si>
    <t>Osazení vpusti uliční z betonových dílců DN 450 dno s kalištěm</t>
  </si>
  <si>
    <t>895941314</t>
  </si>
  <si>
    <t>Osazení vpusti uliční z betonových dílců DN 450 skruž horní 570 mm</t>
  </si>
  <si>
    <t>895941331</t>
  </si>
  <si>
    <t>Osazení vpusti uliční z betonových dílců DN 450 skruž průběžná s výtokem</t>
  </si>
  <si>
    <t>899203211</t>
  </si>
  <si>
    <t>Demontáž mříží litinových včetně rámů, hmotnosti jednotlivě přes 100 do 150 Kg</t>
  </si>
  <si>
    <t xml:space="preserve"> "vč. odvozu a likvidace zákonným způsobem"_x000d_
 "stávající uliční vpusti"_x000d_
 stoka D - UV1   1.0 = 1,000 [A]_x000d_
 stoka D - UV2   1.0 = 1,000 [B]_x000d_
 stoka D1 - UV3   1.0 = 1,000 [C]_x000d_
 Celkem: A+B+C = 3,000 [D]_x000d_</t>
  </si>
  <si>
    <t>899204112</t>
  </si>
  <si>
    <t>Osazení mříží litinových včetně rámů a košů na bahno pro třídu zatížení D400, E600</t>
  </si>
  <si>
    <t xml:space="preserve"> "výstražná fólie šedé barvy"_x000d_
 stoka D - přípojka UV1   5.0 = 5,000 [A]_x000d_
 stoka D - přípojka UV2   9.0 = 9,000 [B]_x000d_
 stoka D1 - přípojka UV3   14.0 = 14,000 [C]_x000d_
 Celkem: A+B+C = 28,000 [D]_x000d_</t>
  </si>
  <si>
    <t xml:space="preserve"> "odvoz suti na recyklační středisko do 5 km"_x000d_
 "SO 09-31-05"_x000d_
 štěrkodrtě   7.250 = 7,250 [A]_x000d_</t>
  </si>
  <si>
    <t xml:space="preserve"> "odvoz suti na recyklační středisko do 5 km, příplatek zkd 1 km"_x000d_
 "SO 09-31-05"_x000d_
 štěrkodrtě   7.250*4 = 29,000 [A]_x000d_</t>
  </si>
  <si>
    <t xml:space="preserve"> "odvoz vybouraných hmot na recyklační středisko do 5 km"_x000d_
 "SO 09-31-05"_x000d_
 betonové potrubí   4.500 = 4,500 [A]_x000d_
 uliční vpusti   2.945 = 2,945 [B]_x000d_
 Celkem: A+B = 7,445 [C]_x000d_</t>
  </si>
  <si>
    <t xml:space="preserve"> "odvoz vybouraných hmot na recyklační středisko do 5 km, příplatek zkd 1 km"_x000d_
 "SO 09-31-05"_x000d_
 betonové potrubí   4.500*4 = 18,000 [A]_x000d_
 uliční vpusti   2.945*4 = 11,780 [B]_x000d_
 Celkem: A+B = 29,780 [C]_x000d_</t>
  </si>
  <si>
    <t xml:space="preserve"> "SO 09-31-05"_x000d_
 betonové potrubí   4.500 = 4,500 [A]_x000d_
 uliční vpusti   2.945 = 2,945 [B]_x000d_
 Celkem: A+B = 7,445 [C]_x000d_</t>
  </si>
  <si>
    <t xml:space="preserve"> "SO 09-31-05"_x000d_
 štěrkodrtě   7.250 = 7,250 [A]_x000d_</t>
  </si>
  <si>
    <t>SO 09-32-01</t>
  </si>
  <si>
    <t xml:space="preserve"> "dlažební kamenné kostky - ruční rozebrání ke zpětnému položení"_x000d_
 řad 1   1.2*61.5 = 73,800 [A]_x000d_
 Celkem: A = 73,800 [B]_x000d_</t>
  </si>
  <si>
    <t xml:space="preserve"> "podkladní vrstva ŠD tl. 200 mm - dlažební kamenné kostky (v šířce rýhy)"_x000d_
 řad 1   1.1*61.5 = 67,650 [A]_x000d_
 Celkem: A = 67,650 [B]_x000d_</t>
  </si>
  <si>
    <t xml:space="preserve"> vodovod LT DN 80   1.1 = 1,100 [A]_x000d_
 Celkem: A = 1,100 [B]_x000d_</t>
  </si>
  <si>
    <t xml:space="preserve"> EG.D. STL plyn   1.1 = 1,100 [A]_x000d_
 EG.D. STL přípojka   1.1 = 1,100 [B]_x000d_
 Celkem: A+B = 2,200 [C]_x000d_</t>
  </si>
  <si>
    <t xml:space="preserve"> kabely Cetin   1.1*2 = 2,200 [A]_x000d_
 kabely EG.D. NN   1.1 = 1,100 [B]_x000d_
 Celkem: A+B = 3,300 [C]_x000d_</t>
  </si>
  <si>
    <t>132354203</t>
  </si>
  <si>
    <t>Hloubení zapažených rýh šířky přes 800 do 2 000 mm strojně s urovnáním dna do předepsaného profilu a spádu v hornině třídy těžitelnosti II skupiny 4 přes 50 do</t>
  </si>
  <si>
    <t>Hloubení zapažených rýh šířky přes 800 do 2 000 mm strojně s urovnáním dna do předepsaného profilu a spádu v hornině třídy těžitelnosti II skupiny 4 přes 50 do 100 m3</t>
  </si>
  <si>
    <t xml:space="preserve"> "90% výkopů v hornině tř. II skupiny 4"_x000d_
 řad 1   (1.68-0.35)*1.1*61.5*0.9 = 80,977 [A]_x000d_
 Celkem: A = 80,977 [B]_x000d_</t>
  </si>
  <si>
    <t xml:space="preserve"> "10% výkopů v hornině tř. II skupiny 5"_x000d_
 řad 1   (1.68-0.35)*1.1*61.5*0.1 = 8,997 [A]_x000d_
 Celkem: A = 8,997 [B]_x000d_</t>
  </si>
  <si>
    <t xml:space="preserve"> "výkopy v blízkosti podzemních vedení - 50% výkopů"_x000d_
 řad 1   89.975*0.5 = 44,988 [A]_x000d_
 Celkem: A = 44,988 [B]_x000d_</t>
  </si>
  <si>
    <t xml:space="preserve"> řad 1 - sólo výkop   1.68*23.0*2 = 77,280 [A]_x000d_
 řad 1 - společný výkop se splaškovou kanalizací   1.68*38.5 = 64,680 [B]_x000d_
 Celkem: A+B = 141,960 [C]_x000d_</t>
  </si>
  <si>
    <t xml:space="preserve"> "odvoz vytěžené zeminy na recyklační středisko do 5 km"_x000d_
 SO 09-32-01   80.977+8.997 = 89,974 [A]_x000d_</t>
  </si>
  <si>
    <t xml:space="preserve"> "poplatek za uložení vytěžené zeminy na recyklačním středisku"_x000d_
 SO 09-32-01   89.974*1.8 = 161,953 [A]_x000d_</t>
  </si>
  <si>
    <t xml:space="preserve"> "uložení vytěžené zeminy na recyklačním středisku"_x000d_
 SO 09-32-01   80.977+8.997 = 89,974 [A]_x000d_</t>
  </si>
  <si>
    <t xml:space="preserve"> "zásyp ze ŠD 0/63 = výkopy-lože-obsypy"_x000d_
 řad 1   89.975-6.765-26.384 = 56,826 [A]_x000d_
 Celkem: A = 56,826 [B]_x000d_</t>
  </si>
  <si>
    <t xml:space="preserve"> "obsyp potrubí ze ŠD 0/4/8/16 mm"_x000d_
 řad 1   0.39*1.1*61.5 = 26,384 [A]_x000d_
 Celkem: A = 26,384 [B]_x000d_</t>
  </si>
  <si>
    <t xml:space="preserve"> "úprava pláně zásypu rýh "_x000d_
 řad 1   1.1*61.5 = 67,650 [A]_x000d_
 Celkem: A = 67,650 [B]_x000d_</t>
  </si>
  <si>
    <t xml:space="preserve"> štěrkodrť na obsyp potrubí   26.384*2.0 = 52,768 [A]_x000d_
 Celkem: A = 52,768 [B]_x000d_</t>
  </si>
  <si>
    <t xml:space="preserve"> štěrkodrť na zásyp rýh   56.826*2.0 = 113,652 [A]_x000d_
 Celkem: A = 113,652 [B]_x000d_</t>
  </si>
  <si>
    <t xml:space="preserve"> "lože pod potrubím ze ŠD 0/4/8"_x000d_
 řad 1   0.1*1.1*61.5 = 6,765 [A]_x000d_
 Celkem: A = 6,765 [B]_x000d_</t>
  </si>
  <si>
    <t xml:space="preserve"> "dlažební kamenné kostky - položí se rozebrané a očištěné dlažební kostky"_x000d_
 řad 1   1.2*61.5 = 73,800 [A]_x000d_
 Celkem: A = 73,800 [B]_x000d_</t>
  </si>
  <si>
    <t>28613575</t>
  </si>
  <si>
    <t>potrubí vodovodní dvouvrstvé PE100 RC SDR17 90x5,4mm</t>
  </si>
  <si>
    <t xml:space="preserve"> "Tlakové vodovodní potrubí PE100 RC SDR 17 PN 10 dle norem: ČSN EN12201-2+A1, DIN EN1555 a DIN 8074/75 a s certifikáty: "_x000d_
 " inspekční 3.1 dle ČSN EN 10204, DVGW GW 335 - A2 a PAS1075 typ 2, s popisem dimenze a certifikací uvedenou v signatuře na trubce"_x000d_
 "Potrubí je opatřeno integrovanou indikační vrstvou modré barvy pro pitnou vodu."_x000d_
 "Tato vrstva tvoří min. 10 % síly stěny a je pevnou součástí potrubí."_x000d_
 "Spojování potrubí bude prováděno výhradně elektrotvarovkami, ke každému spoji bude pořízena dokumentace svaru."_x000d_
 dle výpisu materiálu kladečského schéma   61.5*1.015 = 62,423 [A]_x000d_
 Celkem: A = 62,423 [B]_x000d_</t>
  </si>
  <si>
    <t>28614880</t>
  </si>
  <si>
    <t>oblouk 90° SDR17 PE 100 RC PN10 D 90mm</t>
  </si>
  <si>
    <t xml:space="preserve"> dle výpisu materiálu kladečského schéma   1.0*1.015 = 1,015 [A]_x000d_
 Celkem: A = 1,015 [B]_x000d_</t>
  </si>
  <si>
    <t>28614910</t>
  </si>
  <si>
    <t>oblouk 45° SDR17 PE 100 RC PN10 D 90mm</t>
  </si>
  <si>
    <t xml:space="preserve"> dle výpisu materiálu kladečského schéma   (1.0+1.0)*1.015 = 2,030 [A]_x000d_
 Celkem: A = 2,030 [B]_x000d_</t>
  </si>
  <si>
    <t>28615974</t>
  </si>
  <si>
    <t>elektrospojka SDR11 PE 100 PN16 D 90mm</t>
  </si>
  <si>
    <t xml:space="preserve"> dle výpisu materiálu kladečského schéma   10.0*1.015 = 10,150 [A]_x000d_
 Celkem: A = 10,150 [B]_x000d_</t>
  </si>
  <si>
    <t>31951003</t>
  </si>
  <si>
    <t>potrubní spojka jištěná proti posuvu hrdlo-příruba DN 80</t>
  </si>
  <si>
    <t xml:space="preserve"> dle výpisu materiálu kladečského schéma   1.0 = 1,000 [A]_x000d_
 Celkem: A = 1,000 [B]_x000d_</t>
  </si>
  <si>
    <t>42221116</t>
  </si>
  <si>
    <t>šoupátko s přírubami voda DN 80 PN16</t>
  </si>
  <si>
    <t xml:space="preserve"> dle výpisu materiálu kladečského schéma   4.0 = 4,000 [A]_x000d_
 Celkem: A = 4,000 [B]_x000d_</t>
  </si>
  <si>
    <t>42273594</t>
  </si>
  <si>
    <t>hydrant podzemní DN 80 PN 16 dvojitý uzávěr s koulí krycí v 1500mm</t>
  </si>
  <si>
    <t>42291073</t>
  </si>
  <si>
    <t>souprava zemní pro šoupátka DN 65-80mm Rd 1,5m</t>
  </si>
  <si>
    <t>42291352</t>
  </si>
  <si>
    <t>poklop litinový šoupátkový pro zemní soupravy osazení do terénu a do vozovky</t>
  </si>
  <si>
    <t>42291452</t>
  </si>
  <si>
    <t>poklop litinový hydrantový DN 80</t>
  </si>
  <si>
    <t>55251820</t>
  </si>
  <si>
    <t>koleno přírubové prodloužené s patkou pro připojení k hydrantu 80/90mm</t>
  </si>
  <si>
    <t>55253510</t>
  </si>
  <si>
    <t>tvarovka přírubová litinová vodovodní s přírubovou odbočkou PN10/40 T-kus DN 80/80</t>
  </si>
  <si>
    <t>55259815</t>
  </si>
  <si>
    <t>přechod přírubový tvárná litina dl 200mm DN 100/80</t>
  </si>
  <si>
    <t>56230636</t>
  </si>
  <si>
    <t>deska podkladová uličního poklopu plastového ventilkového a šoupatového</t>
  </si>
  <si>
    <t>56230638</t>
  </si>
  <si>
    <t>deska podkladová uličního poklopu plastového hydrantového</t>
  </si>
  <si>
    <t>857242122</t>
  </si>
  <si>
    <t>Montáž litinových tvarovek na potrubí litinovém tlakovém jednoosých na potrubí z trub přírubových v otevřeném výkopu, kanálu nebo v šachtě DN 80</t>
  </si>
  <si>
    <t>857244122</t>
  </si>
  <si>
    <t>Montáž litinových tvarovek na potrubí litinovém tlakovém odbočných na potrubí z trub přírubových v otevřeném výkopu, kanálu nebo v šachtě DN 80</t>
  </si>
  <si>
    <t>857262122</t>
  </si>
  <si>
    <t>Montáž litinových tvarovek na potrubí litinovém tlakovém jednoosých na potrubí z trub přírubových v otevřeném výkopu, kanálu nebo v šachtě DN 100</t>
  </si>
  <si>
    <t>871241221</t>
  </si>
  <si>
    <t>Montáž vodovodního potrubí z polyetylenu PE100 RC v otevřeném výkopu svařovaných elektrotvarovkou SDR 17/PN10 d 90 x 5,4 mm</t>
  </si>
  <si>
    <t xml:space="preserve"> dle výpisu materiálu kladečského schéma   61.5 = 61,500 [A]_x000d_
 Celkem: A = 61,500 [B]_x000d_</t>
  </si>
  <si>
    <t>877241101</t>
  </si>
  <si>
    <t>Montáž tvarovek na vodovodním plastovém potrubí z polyetylenu PE 100 elektrotvarovek SDR 11/PN16 spojek, oblouků nebo redukcí d 90</t>
  </si>
  <si>
    <t xml:space="preserve"> dle výpisu materiálu kladečského schéma   10.0+4.0+1.0+1.0+1.0 = 17,000 [A]_x000d_
 Celkem: A = 17,000 [B]_x000d_</t>
  </si>
  <si>
    <t>891241112</t>
  </si>
  <si>
    <t>Montáž vodovodních armatur na potrubí šoupátek nebo klapek uzavíracích v otevřeném výkopu nebo v šachtách s osazením zemní soupravy (bez poklopů) DN 80</t>
  </si>
  <si>
    <t>891247112</t>
  </si>
  <si>
    <t>Montáž vodovodních armatur na potrubí hydrantů podzemních (bez osazení poklopů) DN 80</t>
  </si>
  <si>
    <t>891249951</t>
  </si>
  <si>
    <t>Montáž opravných armatur na potrubí z trub litinových, ocelových nebo plastických hmot potrubních spojek hrdlo/příruba DN 80</t>
  </si>
  <si>
    <t>892241111</t>
  </si>
  <si>
    <t>Tlakové zkoušky vodou na potrubí DN do 80</t>
  </si>
  <si>
    <t xml:space="preserve"> řad 1   61.5 = 61,500 [A]_x000d_
 Celkem: A = 61,500 [B]_x000d_</t>
  </si>
  <si>
    <t>892273122</t>
  </si>
  <si>
    <t>Proplach a dezinfekce vodovodního potrubí DN od 80 do 125</t>
  </si>
  <si>
    <t xml:space="preserve"> " vč.dodání dezinfekčního přípravku a poplatku za vodné a stočné dle platných tarifů"_x000d_
 "proplach a dezinfekce vodovodního potrubí 2x"_x000d_
 řad 1   61.5*2 = 123,000 [A]_x000d_
 Celkem: A = 123,000 [B]_x000d_</t>
  </si>
  <si>
    <t>892372111</t>
  </si>
  <si>
    <t>Tlakové zkoušky vodou zabezpečení konců potrubí při tlakových zkouškách DN do 300</t>
  </si>
  <si>
    <t xml:space="preserve"> řad 1   1.0 = 1,000 [A]_x000d_
 Celkem: A = 1,000 [B]_x000d_</t>
  </si>
  <si>
    <t>899401112</t>
  </si>
  <si>
    <t>Osazení poklopů uličních s pevným rámem litinových šoupátkových</t>
  </si>
  <si>
    <t>899401113</t>
  </si>
  <si>
    <t>Osazení poklopů uličních s pevným rámem litinových hydrantových</t>
  </si>
  <si>
    <t>899712111</t>
  </si>
  <si>
    <t>Orientační tabulky na vodovodních a kanalizačních řadech na zdivu</t>
  </si>
  <si>
    <t xml:space="preserve"> dle výpisu materiálu kladečského schéma   4.0+1.0 = 5,000 [A]_x000d_
 Celkem: A = 5,000 [B]_x000d_</t>
  </si>
  <si>
    <t>899721111</t>
  </si>
  <si>
    <t>Signalizační vodič na potrubí DN do 150 mm</t>
  </si>
  <si>
    <t xml:space="preserve"> "vytyčovací vodič CY 6 mm2 bude propojen na stávající a nové armatury"_x000d_
 dle výpisu materiálu kladečského schéma   70.0 = 70,000 [A]_x000d_
 Celkem: A = 70,000 [B]_x000d_</t>
  </si>
  <si>
    <t>899722112</t>
  </si>
  <si>
    <t>Krytí potrubí z plastů výstražnou fólií z PVC šířky přes 20 do 25 cm</t>
  </si>
  <si>
    <t xml:space="preserve"> "výstražná fólie bílé barvy s nápisem voda"_x000d_
 dle výpisu materiálu kladečského schéma   70.0 = 70,000 [A]_x000d_
 Celkem: A = 70,000 [B]_x000d_</t>
  </si>
  <si>
    <t xml:space="preserve"> výplň rušeného vodovodu LT DN 80   0.08*0.08*3.14/4*35.0 = 0,176 [A]_x000d_
 Celkem: A = 0,176 [B]_x000d_</t>
  </si>
  <si>
    <t>R2862000</t>
  </si>
  <si>
    <t>integrovaný nákružek lemový s přírubou EFL PE 100 SDR17 D90/80</t>
  </si>
  <si>
    <t xml:space="preserve"> "vč. těsnění"_x000d_
 dle výpisu materiálu kladečského schéma   4.0*1.015 = 4,060 [A]_x000d_
 Celkem: A = 4,060 [B]_x000d_</t>
  </si>
  <si>
    <t>montážní materiál a nátěr šroubů přírubových spojů</t>
  </si>
  <si>
    <t xml:space="preserve"> dle výpisu materiálu kladečského schéma - položka č.22   1.0 = 1,000 [A]_x000d_
 Celkem: A = 1,000 [B]_x000d_</t>
  </si>
  <si>
    <t xml:space="preserve"> "dlažební kamenné kostky - očištění ke zpětnému položení"_x000d_
 řad 1   1.2*61.5 = 73,800 [A]_x000d_
 Celkem: A = 73,800 [B]_x000d_</t>
  </si>
  <si>
    <t xml:space="preserve"> "odvoz suti na recyklační středisko do 5 km"_x000d_
 "SO 09-32-01"_x000d_
 štěrkodrtě   19.619 = 19,619 [A]_x000d_</t>
  </si>
  <si>
    <t xml:space="preserve"> "odvoz suti na recyklační středisko do 5 km, příplatek zkd 1 km"_x000d_
 "SO 09-32-01"_x000d_
 štěrkodrtě   19.619*4 = 78,476 [A]_x000d_</t>
  </si>
  <si>
    <t xml:space="preserve"> "SO 09-32-01"_x000d_
 štěrkodrtě   19.619 = 19,619 [A]_x000d_</t>
  </si>
  <si>
    <t>SO 09-32-02</t>
  </si>
  <si>
    <t xml:space="preserve"> "dlažební kamenné kostky - ruční rozebrání ke zpětnému položení"_x000d_
 řad 1 - vodovodní přípojka VP1   1.1*10.0 = 11,000 [A]_x000d_
 Celkem: A = 11,000 [B]_x000d_</t>
  </si>
  <si>
    <t xml:space="preserve"> "podkladní vrstva ŠD tl. 200 mm - dlažební kamenné kostky (v šířce rýhy)"_x000d_
 řad 1 - vodovodní přípojka VP1   1.0*10.0 = 10,000 [A]_x000d_
 Celkem: A = 10,000 [B]_x000d_</t>
  </si>
  <si>
    <t xml:space="preserve"> kabely Cetin   1.0*3 = 3,000 [A]_x000d_
 Celkem: A = 3,000 [B]_x000d_</t>
  </si>
  <si>
    <t>132354201</t>
  </si>
  <si>
    <t>Hloubení zapažených rýh šířky přes 800 do 2 000 mm strojně s urovnáním dna do předepsaného profilu a spádu v hornině třídy těžitelnosti II skupiny 4 do 20 m3</t>
  </si>
  <si>
    <t xml:space="preserve"> "90% výkopů v hornině tř. II skupiny 4"_x000d_
 řad 1 - vodovodní přípojka VP1   (1.79-0.35)*1.0*10.0*0.9 = 12,960 [A]_x000d_
 Celkem: A = 12,960 [B]_x000d_</t>
  </si>
  <si>
    <t xml:space="preserve"> "10% výkopů v hornině tř. II skupiny 5"_x000d_
 řad 1 - vodovodní přípojka VP1   (1.79-0.35)*1.0*10.0*0.1 = 1,440 [A]_x000d_
 Celkem: A = 1,440 [B]_x000d_</t>
  </si>
  <si>
    <t xml:space="preserve"> "výkopy v blízkosti podzemních vedení - 10% výkopů"_x000d_
 řad 1 - vodovodní přípojka VP1   14.400*0.1 = 1,440 [A]_x000d_
 Celkem: A = 1,440 [B]_x000d_</t>
  </si>
  <si>
    <t xml:space="preserve"> řad 1 - vodovodní přípojka VP1   1.79*10.0*2 = 35,800 [A]_x000d_
 Celkem: A = 35,800 [B]_x000d_</t>
  </si>
  <si>
    <t xml:space="preserve"> "odvoz vytěžené zeminy na recyklační středisko do 5 km"_x000d_
 SO 09-32-02   12.960+1.440 = 14,400 [A]_x000d_</t>
  </si>
  <si>
    <t xml:space="preserve"> "poplatek za uložení vytěžené zeminy na recyklačním středisku"_x000d_
 SO 09-32-02   14.400*1.8 = 25,920 [A]_x000d_</t>
  </si>
  <si>
    <t xml:space="preserve"> "uložení vytěžené zeminy na recyklačním středisku"_x000d_
 SO 09-32-02   12.960+1.440 = 14,400 [A]_x000d_</t>
  </si>
  <si>
    <t xml:space="preserve"> "zásyp ze ŠD 0/63 = výkopy-lože-obsypy"_x000d_
 řad 1 - vodovodní přípojka VP1   14.400-1.000-3.500 = 9,900 [A]_x000d_
 Celkem: A = 9,900 [B]_x000d_</t>
  </si>
  <si>
    <t xml:space="preserve"> "obsyp potrubí ze ŠD 0/4/8/16 mm"_x000d_
 řad 1 - vodovodní přípojka VP1   0.35*1.0*10.0 = 3,500 [A]_x000d_
 Celkem: A = 3,500 [B]_x000d_</t>
  </si>
  <si>
    <t xml:space="preserve"> "úprava pláně zásypu rýh "_x000d_
 řad 1 - vodovodní přípojka VP1   1.0*10.0 = 10,000 [A]_x000d_
 Celkem: A = 10,000 [B]_x000d_</t>
  </si>
  <si>
    <t xml:space="preserve"> štěrkodrť na obsyp potrubí   3.500*2.0 = 7,000 [A]_x000d_
 Celkem: A = 7,000 [B]_x000d_</t>
  </si>
  <si>
    <t xml:space="preserve"> štěrkodrť na zásyp rýh   9.900*2.0 = 19,800 [A]_x000d_
 Celkem: A = 19,800 [B]_x000d_</t>
  </si>
  <si>
    <t xml:space="preserve"> "lože pod potrubím ze ŠD 0/4/8"_x000d_
 řad 1 - vodovodní přípojka VP1   0.1*1.0*10.0 = 1,000 [A]_x000d_
 Celkem: A = 1,000 [B]_x000d_</t>
  </si>
  <si>
    <t xml:space="preserve"> "dlažební kamenné kostky - položí se rozebrané a očištěné dlažební kostky"_x000d_
 řad 1 - vodovodní přípojka VP1   1.1*10.0 = 11,000 [A]_x000d_
 Celkem: A = 11,000 [B]_x000d_</t>
  </si>
  <si>
    <t>28613502</t>
  </si>
  <si>
    <t>potrubí vodovodní dvouvrstvé PE100 RC SDR11 50x4,6mm</t>
  </si>
  <si>
    <t xml:space="preserve"> řad 1 - vodovodní přípojka VP1   10.0*1.015 = 10,150 [A]_x000d_
 Celkem: A = 10,150 [B]_x000d_</t>
  </si>
  <si>
    <t>42221423</t>
  </si>
  <si>
    <t>šoupátko přípojkové přímé DN 40 ISO/vnější závit PN16, 50x2"</t>
  </si>
  <si>
    <t xml:space="preserve"> "šoupátko 2800 DN 6/4`"_x000d_
 řad 1 - vodovodní přípojka VP1   1.0 = 1,000 [A]_x000d_
 Celkem: A = 1,000 [B]_x000d_</t>
  </si>
  <si>
    <t>42273548</t>
  </si>
  <si>
    <t>pás navrtávací se závitovým výstupem z tvárné litiny pro vodovodní PE a PVC potrubí 90-6/4"</t>
  </si>
  <si>
    <t xml:space="preserve"> řad 1 - vodovodní přípojka VP1   1.0 = 1,000 [A]_x000d_
 Celkem: A = 1,000 [B]_x000d_</t>
  </si>
  <si>
    <t>63126245</t>
  </si>
  <si>
    <t>kus přechodový svěrný kompozitní vnitřní závit pro PE potrubí d 50 x 1 1/2"</t>
  </si>
  <si>
    <t xml:space="preserve"> řad 1 - vodovodní přípojka VP1   2.0 = 2,000 [A]_x000d_
 Celkem: A = 2,000 [B]_x000d_</t>
  </si>
  <si>
    <t>857231141</t>
  </si>
  <si>
    <t>Montáž litinových tvarovek na potrubí litinovém tlakovém jednoosých na potrubí z trub hrdlových v otevřeném výkopu, kanálu nebo v šachtě s těsnícím nebo zámkový</t>
  </si>
  <si>
    <t>Montáž litinových tvarovek na potrubí litinovém tlakovém jednoosých na potrubí z trub hrdlových v otevřeném výkopu, kanálu nebo v šachtě s těsnícím nebo zámkovým spojem vnějšího průměru DN/OD 75</t>
  </si>
  <si>
    <t>871181211</t>
  </si>
  <si>
    <t>Montáž vodovodního potrubí z polyetylenu PE100 RC v otevřeném výkopu svařovaných elektrotvarovkou SDR 11/PN16 d 50 x 4,6 mm</t>
  </si>
  <si>
    <t xml:space="preserve"> řad 1 - vodovodní přípojka VP1   10.0 = 10,000 [A]_x000d_
 Celkem: A = 10,000 [B]_x000d_</t>
  </si>
  <si>
    <t>879181111</t>
  </si>
  <si>
    <t>Montáž napojení vodovodní přípojky v otevřeném výkopu DN 40</t>
  </si>
  <si>
    <t>891181112</t>
  </si>
  <si>
    <t>Montáž vodovodních armatur na potrubí šoupátek nebo klapek uzavíracích v otevřeném výkopu nebo v šachtách s osazením zemní soupravy (bez poklopů) DN 40</t>
  </si>
  <si>
    <t>891249111</t>
  </si>
  <si>
    <t>Montáž vodovodních armatur na potrubí navrtávacích pasů s ventilem Jt 1 MPa, na potrubí z trub litinových, ocelových nebo plastických hmot DN 80</t>
  </si>
  <si>
    <t>892233122</t>
  </si>
  <si>
    <t>Proplach a dezinfekce vodovodního potrubí DN od 40 do 70</t>
  </si>
  <si>
    <t xml:space="preserve"> " vč.dodání dezinfekčního přípravku a poplatku za vodné a stočné dle platných tarifů"_x000d_
 "proplach a dezinfekce vodovodního potrubí 2x"_x000d_
 řad 1 - vodovodní přípojka VP1   10.0*2 = 20,000 [A]_x000d_
 Celkem: A = 20,000 [B]_x000d_</t>
  </si>
  <si>
    <t xml:space="preserve"> "vytyčovací vodič CY 6 mm2 bude propojen na stávající a nové armatury"_x000d_
 řad 1 - vodovodní přípojka VP1   13.0 = 13,000 [A]_x000d_
 Celkem: A = 13,000 [B]_x000d_</t>
  </si>
  <si>
    <t xml:space="preserve"> "výstražná fólie bílé barvy s nápisem voda"_x000d_
 řad 1 - vodovodní přípojka VP1   11.0 = 11,000 [A]_x000d_
 Celkem: A = 11,000 [B]_x000d_</t>
  </si>
  <si>
    <t>R4222000</t>
  </si>
  <si>
    <t>zemní souprava teleskopická pro armatury domovních přípojek se šroubovým připojením</t>
  </si>
  <si>
    <t xml:space="preserve"> "zemní souprava teleskopická pro armatury domovních přípojek č.9601, 1,0-1,6 m"_x000d_
 řad 1 - vodovodní přípojka VP1   1.0 = 1,000 [A]_x000d_
 Celkem: A = 1,000 [B]_x000d_</t>
  </si>
  <si>
    <t xml:space="preserve"> "odvoz suti na recyklační středisko do 5 km"_x000d_
 "SO 09-32-02"_x000d_
 štěrkodrtě   2.900 = 2,900 [A]_x000d_</t>
  </si>
  <si>
    <t xml:space="preserve"> "odvoz suti na recyklační středisko do 5 km, příplatek zkd 1 km"_x000d_
 "SO 09-32-02"_x000d_
 štěrkodrtě   2.900*4 = 11,600 [A]_x000d_</t>
  </si>
  <si>
    <t xml:space="preserve"> "SO 09-32-02"_x000d_
 štěrkodrtě   2.900 = 2,900 [A]_x000d_</t>
  </si>
  <si>
    <t>SO 09-32-03</t>
  </si>
  <si>
    <t xml:space="preserve"> "dlažební kamenné kostky - ruční rozebrání ke zpětnému položení"_x000d_
 řad 1 - vodovodní přípojka VP ATÚ   1.1*20.0 = 22,000 [A]_x000d_
 Celkem: A = 22,000 [B]_x000d_</t>
  </si>
  <si>
    <t xml:space="preserve"> "podkladní vrstva ŠD tl. 200 mm - dlažební kamenné kostky (v šířce rýhy)"_x000d_
 řad 1 - vodovodní přípojka VP ATÚ   1.0*20.0 = 20,000 [A]_x000d_
 Celkem: A = 20,000 [B]_x000d_</t>
  </si>
  <si>
    <t xml:space="preserve"> "90% výkopů v hornině tř. II skupiny 4"_x000d_
 řad 1 - vodovodní přípojka VP ATÚ   (1.6-0.35)*1.0*20.0*0.9 = 22,500 [A]_x000d_
 Celkem: A = 22,500 [B]_x000d_</t>
  </si>
  <si>
    <t xml:space="preserve"> "10% výkopů v hornině tř. II skupiny 5"_x000d_
 řad 1 - vodovodní přípojka VP ATÚ   (1.6-0.35)*1.0*20.0*0.1 = 2,500 [A]_x000d_
 Celkem: A = 2,500 [B]_x000d_</t>
  </si>
  <si>
    <t xml:space="preserve"> řad 1 - vodovodní přípojka VP ATÚ   1.6*20.0*2 = 64,000 [A]_x000d_
 Celkem: A = 64,000 [B]_x000d_</t>
  </si>
  <si>
    <t xml:space="preserve"> "odvoz vytěžené zeminy na recyklační středisko do 5 km"_x000d_
 SO 09-32-03   22.500+2.500 = 25,000 [A]_x000d_</t>
  </si>
  <si>
    <t xml:space="preserve"> "poplatek za uložení vytěžené zeminy na recyklačním středisku"_x000d_
 SO 09-32-03   25.000*1.8 = 45,000 [A]_x000d_</t>
  </si>
  <si>
    <t xml:space="preserve"> "uložení vytěžené zeminy na recyklačním středisku"_x000d_
 SO 09-32-03   22.500+2.500 = 25,000 [A]_x000d_</t>
  </si>
  <si>
    <t xml:space="preserve"> "zásyp ze ŠD 0/63 = výkopy-lože-obsypy"_x000d_
 řad 1 - vodovodní přípojka VP ATÚ   25.000-2.000-7.000 = 16,000 [A]_x000d_
 Celkem: A = 16,000 [B]_x000d_</t>
  </si>
  <si>
    <t xml:space="preserve"> "obsyp potrubí ze ŠD 0/4/8/16 mm"_x000d_
 řad 1 - vodovodní přípojka VP ATÚ   0.35*1.0*20.0 = 7,000 [A]_x000d_
 Celkem: A = 7,000 [B]_x000d_</t>
  </si>
  <si>
    <t xml:space="preserve"> "úprava pláně zásypu rýh "_x000d_
 řad 1 - vodovodní přípojka VP ATÚ   1.0*20.0 = 20,000 [A]_x000d_
 Celkem: A = 20,000 [B]_x000d_</t>
  </si>
  <si>
    <t xml:space="preserve"> štěrkodrť na obsyp potrubí   7.000*2.0 = 14,000 [A]_x000d_
 Celkem: A = 14,000 [B]_x000d_</t>
  </si>
  <si>
    <t xml:space="preserve"> štěrkodrť na zásyp rýh   16.000*2.0 = 32,000 [A]_x000d_
 Celkem: A = 32,000 [B]_x000d_</t>
  </si>
  <si>
    <t xml:space="preserve"> "lože pod potrubím ze ŠD 0/4/8"_x000d_
 řad 1 - vodovodní přípojka VP ATÚ   0.1*1.0*20.0 = 2,000 [A]_x000d_
 Celkem: A = 2,000 [B]_x000d_</t>
  </si>
  <si>
    <t xml:space="preserve"> "podkladní beton pod VDMŠ"_x000d_
 řad 1 - vodovodní přípojka VP ATÚ   1.0*1.2*0.1 = 0,120 [A]_x000d_
 Celkem: A = 0,120 [B]_x000d_</t>
  </si>
  <si>
    <t xml:space="preserve"> "podkladní beton pod VDMŠ"_x000d_
 řad 1 - vodovodní přípojka VP ATÚ   (1.0+1.2)*2*0.1 = 0,440 [A]_x000d_
 Celkem: A = 0,440 [B]_x000d_</t>
  </si>
  <si>
    <t xml:space="preserve"> "dlažební kamenné kostky - položí se rozebrané a očištěné dlažební kostky"_x000d_
 řad 1 - vodovodní přípojka VP ATÚ   1.1*20.0 = 22,000 [A]_x000d_
 Celkem: A = 22,000 [B]_x000d_</t>
  </si>
  <si>
    <t xml:space="preserve"> řad 1 - vodovodní přípojka VP ATÚ   20.0*1.015 = 20,300 [A]_x000d_
 Celkem: A = 20,300 [B]_x000d_</t>
  </si>
  <si>
    <t xml:space="preserve"> "šoupátko 2800 DN 6/4`"_x000d_
 řad 1 - vodovodní přípojka VP ATÚ   1.0 = 1,000 [A]_x000d_
 Celkem: A = 1,000 [B]_x000d_</t>
  </si>
  <si>
    <t xml:space="preserve"> řad 1 - vodovodní přípojka VP ATÚ   1.0 = 1,000 [A]_x000d_
 Celkem: A = 1,000 [B]_x000d_</t>
  </si>
  <si>
    <t>56230554</t>
  </si>
  <si>
    <t>šachta plastová vodoměrná samonosná hranatá 0,9/1,2/1,5m</t>
  </si>
  <si>
    <t xml:space="preserve"> řad 1 - vodovodní přípojka VP ATÚ   2.0 = 2,000 [A]_x000d_
 Celkem: A = 2,000 [B]_x000d_</t>
  </si>
  <si>
    <t xml:space="preserve"> řad 1 - vodovodní přípojka VP ATÚ   20.0 = 20,000 [A]_x000d_
 Celkem: A = 20,000 [B]_x000d_</t>
  </si>
  <si>
    <t xml:space="preserve"> " vč.dodání dezinfekčního přípravku a poplatku za vodné a stočné dle platných tarifů"_x000d_
 "proplach a dezinfekce vodovodního potrubí 2x"_x000d_
 řad 1 - vodovodní přípojka VP ATÚ   20.0*2 = 40,000 [A]_x000d_
 Celkem: A = 40,000 [B]_x000d_</t>
  </si>
  <si>
    <t>893811113</t>
  </si>
  <si>
    <t>Osazení vodoměrné šachty z polypropylenu PP samonosné pro běžné zatížení hranaté, půdorysné plochy do 1,1 m2, světlé hloubky přes 1,4 m do 1,6 m</t>
  </si>
  <si>
    <t xml:space="preserve"> "vytyčovací vodič CY 6 mm2 bude propojen na stávající a nové armatury"_x000d_
 řad 1 - vodovodní přípojka VP ATÚ   23.0 = 23,000 [A]_x000d_
 Celkem: A = 23,000 [B]_x000d_</t>
  </si>
  <si>
    <t xml:space="preserve"> "výstražná fólie bílé barvy s nápisem voda"_x000d_
 řad 1 - vodovodní přípojka VP ATÚ   21.0 = 21,000 [A]_x000d_
 Celkem: A = 21,000 [B]_x000d_</t>
  </si>
  <si>
    <t xml:space="preserve"> "zemní souprava teleskopická pro armatury domovních přípojek č.9601, 1,0-1,6 m"_x000d_
 řad 1 - vodovodní přípojka VP ATÚ   1.0 = 1,000 [A]_x000d_
 Celkem: A = 1,000 [B]_x000d_</t>
  </si>
  <si>
    <t xml:space="preserve"> "odvoz suti na recyklační středisko do 5 km"_x000d_
 "SO 09-32-03"_x000d_
 štěrkodrtě   5.800 = 5,800 [A]_x000d_</t>
  </si>
  <si>
    <t xml:space="preserve"> "odvoz suti na recyklační středisko do 5 km, příplatek zkd 1 km"_x000d_
 "SO 09-32-03"_x000d_
 štěrkodrtě   5.800*4 = 23,200 [A]_x000d_</t>
  </si>
  <si>
    <t xml:space="preserve"> "SO 09-32-03"_x000d_
 štěrkodrtě   5.800 = 5,800 [A]_x000d_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</si>
  <si>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</si>
  <si>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</si>
  <si>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</si>
  <si>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</si>
  <si>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</si>
  <si>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</si>
  <si>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</si>
  <si>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</si>
  <si>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</si>
  <si>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</si>
  <si>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</si>
  <si>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</si>
  <si>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</si>
  <si>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</si>
  <si>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</si>
  <si>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Inženýrsko-geologický průzkum stavby</t>
  </si>
  <si>
    <t>Kompletní zpracování průzkumu</t>
  </si>
  <si>
    <t>práce geologa na stavbě, včetně vyhodnocení stavu základové spáry výkopů.</t>
  </si>
  <si>
    <t>2</t>
  </si>
  <si>
    <t>Ostatní</t>
  </si>
  <si>
    <t>VSEOB005</t>
  </si>
  <si>
    <t>Silniční provoz DIO a zajištění DIR</t>
  </si>
  <si>
    <t>dle dokumentace</t>
  </si>
  <si>
    <t>dle dokumentace _x000d_
Celkem 1 = 1,000_x000d_</t>
  </si>
  <si>
    <t>Zpracování projektu dopravně inženýrského opatření, včetně vydání dopravně inženýrského rozhodnutí příslušnými orgány. Položka dále řeší soubor dopravních značení, zábran, blikačů, semaforů-pronájem, umístění, včetně přemisťování a udržování a závěrečného odstranění.</t>
  </si>
  <si>
    <t>VSEOB006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</si>
  <si>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</si>
  <si>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</si>
  <si>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</si>
  <si>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</si>
  <si>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</si>
  <si>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</si>
  <si>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</si>
  <si>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</si>
  <si>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</si>
  <si>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</si>
  <si>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 _x000d_
Celkem 1 = 1,000_x000d_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</si>
  <si>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</si>
  <si>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</si>
  <si>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Ostatní náklady realizace</t>
  </si>
  <si>
    <t>oplocení z mobilních plotových dílců po celou dobu výstavby. Lávky, přejezdy po celou dobu výstavby. Drobný materiál (tabulky, pásky, prkna pro zábrany a sloupky). Standartní informační tabule s údaji o stavebníkovi a projektantovi a dodavateli TDI, včetně lhůt. Položka dále obsahuje i údržbu, včetně čištění komunikací.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</si>
</sst>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C10+C19</f>
        <v>0</v>
      </c>
    </row>
    <row r="7" ht="13">
      <c r="B7" s="7" t="s">
        <v>5</v>
      </c>
      <c r="C7" s="8">
        <f>E10+E19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C11+C12+C13+C14+C15+C16+C17+C18</f>
        <v>0</v>
      </c>
      <c r="D10" s="11">
        <f>D11+D12+D13+D14+D15+D16+D17+D18</f>
        <v>0</v>
      </c>
      <c r="E10" s="11">
        <f>C10+D10</f>
        <v>0</v>
      </c>
      <c r="F10" s="12">
        <f>F11+F12+F13+F14+F15+F16+F17+F18</f>
        <v>0</v>
      </c>
    </row>
    <row r="11">
      <c r="A11" s="10" t="s">
        <v>14</v>
      </c>
      <c r="B11" s="10" t="s">
        <v>15</v>
      </c>
      <c r="C11" s="11">
        <f>'SO 09-31-01'!M8</f>
        <v>0</v>
      </c>
      <c r="D11" s="11">
        <f>SUMIFS('SO 09-31-01'!O:O,'SO 09-31-01'!A:A,"P")</f>
        <v>0</v>
      </c>
      <c r="E11" s="11">
        <f>C11+D11</f>
        <v>0</v>
      </c>
      <c r="F11" s="12">
        <f>'SO 09-31-01'!T7</f>
        <v>0</v>
      </c>
    </row>
    <row r="12">
      <c r="A12" s="10" t="s">
        <v>16</v>
      </c>
      <c r="B12" s="10" t="s">
        <v>17</v>
      </c>
      <c r="C12" s="11">
        <f>'SO 09-31-02'!M8</f>
        <v>0</v>
      </c>
      <c r="D12" s="11">
        <f>SUMIFS('SO 09-31-02'!O:O,'SO 09-31-02'!A:A,"P")</f>
        <v>0</v>
      </c>
      <c r="E12" s="11">
        <f>C12+D12</f>
        <v>0</v>
      </c>
      <c r="F12" s="12">
        <f>'SO 09-31-02'!T7</f>
        <v>0</v>
      </c>
    </row>
    <row r="13">
      <c r="A13" s="10" t="s">
        <v>18</v>
      </c>
      <c r="B13" s="10" t="s">
        <v>19</v>
      </c>
      <c r="C13" s="11">
        <f>'SO 09-31-03'!M8</f>
        <v>0</v>
      </c>
      <c r="D13" s="11">
        <f>SUMIFS('SO 09-31-03'!O:O,'SO 09-31-03'!A:A,"P")</f>
        <v>0</v>
      </c>
      <c r="E13" s="11">
        <f>C13+D13</f>
        <v>0</v>
      </c>
      <c r="F13" s="12">
        <f>'SO 09-31-03'!T7</f>
        <v>0</v>
      </c>
    </row>
    <row r="14">
      <c r="A14" s="10" t="s">
        <v>20</v>
      </c>
      <c r="B14" s="10" t="s">
        <v>21</v>
      </c>
      <c r="C14" s="11">
        <f>'SO 09-31-04'!M8</f>
        <v>0</v>
      </c>
      <c r="D14" s="11">
        <f>SUMIFS('SO 09-31-04'!O:O,'SO 09-31-04'!A:A,"P")</f>
        <v>0</v>
      </c>
      <c r="E14" s="11">
        <f>C14+D14</f>
        <v>0</v>
      </c>
      <c r="F14" s="12">
        <f>'SO 09-31-04'!T7</f>
        <v>0</v>
      </c>
    </row>
    <row r="15">
      <c r="A15" s="10" t="s">
        <v>22</v>
      </c>
      <c r="B15" s="10" t="s">
        <v>23</v>
      </c>
      <c r="C15" s="11">
        <f>'SO 09-31-05'!M8</f>
        <v>0</v>
      </c>
      <c r="D15" s="11">
        <f>SUMIFS('SO 09-31-05'!O:O,'SO 09-31-05'!A:A,"P")</f>
        <v>0</v>
      </c>
      <c r="E15" s="11">
        <f>C15+D15</f>
        <v>0</v>
      </c>
      <c r="F15" s="12">
        <f>'SO 09-31-05'!T7</f>
        <v>0</v>
      </c>
    </row>
    <row r="16">
      <c r="A16" s="10" t="s">
        <v>24</v>
      </c>
      <c r="B16" s="10" t="s">
        <v>25</v>
      </c>
      <c r="C16" s="11">
        <f>'SO 09-32-01'!M8</f>
        <v>0</v>
      </c>
      <c r="D16" s="11">
        <f>SUMIFS('SO 09-32-01'!O:O,'SO 09-32-01'!A:A,"P")</f>
        <v>0</v>
      </c>
      <c r="E16" s="11">
        <f>C16+D16</f>
        <v>0</v>
      </c>
      <c r="F16" s="12">
        <f>'SO 09-32-01'!T7</f>
        <v>0</v>
      </c>
    </row>
    <row r="17">
      <c r="A17" s="10" t="s">
        <v>26</v>
      </c>
      <c r="B17" s="10" t="s">
        <v>27</v>
      </c>
      <c r="C17" s="11">
        <f>'SO 09-32-02'!M8</f>
        <v>0</v>
      </c>
      <c r="D17" s="11">
        <f>SUMIFS('SO 09-32-02'!O:O,'SO 09-32-02'!A:A,"P")</f>
        <v>0</v>
      </c>
      <c r="E17" s="11">
        <f>C17+D17</f>
        <v>0</v>
      </c>
      <c r="F17" s="12">
        <f>'SO 09-32-02'!T7</f>
        <v>0</v>
      </c>
    </row>
    <row r="18">
      <c r="A18" s="10" t="s">
        <v>28</v>
      </c>
      <c r="B18" s="10" t="s">
        <v>29</v>
      </c>
      <c r="C18" s="11">
        <f>'SO 09-32-03'!M8</f>
        <v>0</v>
      </c>
      <c r="D18" s="11">
        <f>SUMIFS('SO 09-32-03'!O:O,'SO 09-32-03'!A:A,"P")</f>
        <v>0</v>
      </c>
      <c r="E18" s="11">
        <f>C18+D18</f>
        <v>0</v>
      </c>
      <c r="F18" s="12">
        <f>'SO 09-32-03'!T7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33</v>
      </c>
      <c r="C20" s="11">
        <f>'SO 98-98'!M8</f>
        <v>0</v>
      </c>
      <c r="D20" s="11">
        <f>SUMIFS('SO 98-98'!O:O,'SO 98-98'!A:A,"P")</f>
        <v>0</v>
      </c>
      <c r="E20" s="11">
        <f>C20+D20</f>
        <v>0</v>
      </c>
      <c r="F20" s="12">
        <f>'SO 98-98'!T7</f>
        <v>0</v>
      </c>
    </row>
    <row r="21">
      <c r="A21" s="13"/>
      <c r="B21" s="13"/>
      <c r="C21" s="14"/>
      <c r="D21" s="14"/>
      <c r="E21" s="14"/>
      <c r="F21" s="15"/>
    </row>
  </sheetData>
  <sheetProtection sheet="1" objects="1" scenarios="1" spinCount="100000" saltValue="ajNkE6efKtn2SzcQExFza+WIGz56xngNdjtRqwJqQny8TD5rdOkYPu10p64TIXW3ZWuDU++xArx2vAJgIL6tCA==" hashValue="lsvBA9G204RfWWcqFYV91/tNulKoxptuBdMgv8SKnYLID9tYDv+uStLgESmyTawfjBx/aTqW7V9+vJKYqIf8MQ==" algorithmName="SHA-512" password="9C7A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COUNTIFS(L8:L47,"=0",A8:A47,"P")+COUNTIFS(L8:L47,"",A8:A47,"P")+SUM(Q8:Q47)</f>
        <v>0</v>
      </c>
    </row>
    <row r="8" ht="13">
      <c r="A8" s="1" t="s">
        <v>54</v>
      </c>
      <c r="C8" s="22" t="s">
        <v>869</v>
      </c>
      <c r="E8" s="23" t="s">
        <v>33</v>
      </c>
      <c r="L8" s="24">
        <f>L9+L26</f>
        <v>0</v>
      </c>
      <c r="M8" s="24">
        <f>M9+M26</f>
        <v>0</v>
      </c>
      <c r="N8" s="25"/>
    </row>
    <row r="9" ht="13">
      <c r="A9" s="1" t="s">
        <v>56</v>
      </c>
      <c r="C9" s="22" t="s">
        <v>57</v>
      </c>
      <c r="E9" s="23" t="s">
        <v>870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59</v>
      </c>
      <c r="B10" s="1">
        <v>1</v>
      </c>
      <c r="C10" s="26" t="s">
        <v>871</v>
      </c>
      <c r="D10" t="s">
        <v>61</v>
      </c>
      <c r="E10" s="27" t="s">
        <v>872</v>
      </c>
      <c r="F10" s="28" t="s">
        <v>382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873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65</v>
      </c>
      <c r="E11" s="27" t="s">
        <v>874</v>
      </c>
    </row>
    <row r="12" ht="26">
      <c r="A12" s="1" t="s">
        <v>66</v>
      </c>
      <c r="E12" s="33" t="s">
        <v>875</v>
      </c>
    </row>
    <row r="13" ht="150">
      <c r="A13" s="1" t="s">
        <v>68</v>
      </c>
      <c r="E13" s="27" t="s">
        <v>876</v>
      </c>
    </row>
    <row r="14">
      <c r="A14" s="1" t="s">
        <v>59</v>
      </c>
      <c r="B14" s="1">
        <v>2</v>
      </c>
      <c r="C14" s="26" t="s">
        <v>877</v>
      </c>
      <c r="D14" t="s">
        <v>61</v>
      </c>
      <c r="E14" s="27" t="s">
        <v>878</v>
      </c>
      <c r="F14" s="28" t="s">
        <v>382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873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65</v>
      </c>
      <c r="E15" s="27" t="s">
        <v>874</v>
      </c>
    </row>
    <row r="16" ht="26">
      <c r="A16" s="1" t="s">
        <v>66</v>
      </c>
      <c r="E16" s="33" t="s">
        <v>875</v>
      </c>
    </row>
    <row r="17" ht="112.5">
      <c r="A17" s="1" t="s">
        <v>68</v>
      </c>
      <c r="E17" s="27" t="s">
        <v>879</v>
      </c>
    </row>
    <row r="18">
      <c r="A18" s="1" t="s">
        <v>59</v>
      </c>
      <c r="B18" s="1">
        <v>3</v>
      </c>
      <c r="C18" s="26" t="s">
        <v>880</v>
      </c>
      <c r="D18" t="s">
        <v>61</v>
      </c>
      <c r="E18" s="27" t="s">
        <v>881</v>
      </c>
      <c r="F18" s="28" t="s">
        <v>382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873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65</v>
      </c>
      <c r="E19" s="27" t="s">
        <v>874</v>
      </c>
    </row>
    <row r="20" ht="26">
      <c r="A20" s="1" t="s">
        <v>66</v>
      </c>
      <c r="E20" s="33" t="s">
        <v>875</v>
      </c>
    </row>
    <row r="21" ht="112.5">
      <c r="A21" s="1" t="s">
        <v>68</v>
      </c>
      <c r="E21" s="27" t="s">
        <v>882</v>
      </c>
    </row>
    <row r="22">
      <c r="A22" s="1" t="s">
        <v>59</v>
      </c>
      <c r="B22" s="1">
        <v>4</v>
      </c>
      <c r="C22" s="26" t="s">
        <v>883</v>
      </c>
      <c r="D22" t="s">
        <v>61</v>
      </c>
      <c r="E22" s="27" t="s">
        <v>884</v>
      </c>
      <c r="F22" s="28" t="s">
        <v>382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873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65</v>
      </c>
      <c r="E23" s="27" t="s">
        <v>885</v>
      </c>
    </row>
    <row r="24" ht="26">
      <c r="A24" s="1" t="s">
        <v>66</v>
      </c>
      <c r="E24" s="33" t="s">
        <v>875</v>
      </c>
    </row>
    <row r="25">
      <c r="A25" s="1" t="s">
        <v>68</v>
      </c>
      <c r="E25" s="27" t="s">
        <v>886</v>
      </c>
    </row>
    <row r="26" ht="13">
      <c r="A26" s="1" t="s">
        <v>56</v>
      </c>
      <c r="C26" s="22" t="s">
        <v>887</v>
      </c>
      <c r="E26" s="23" t="s">
        <v>888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59</v>
      </c>
      <c r="B27" s="1">
        <v>5</v>
      </c>
      <c r="C27" s="26" t="s">
        <v>889</v>
      </c>
      <c r="D27" t="s">
        <v>61</v>
      </c>
      <c r="E27" s="27" t="s">
        <v>890</v>
      </c>
      <c r="F27" s="28" t="s">
        <v>382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873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65</v>
      </c>
      <c r="E28" s="27" t="s">
        <v>891</v>
      </c>
    </row>
    <row r="29" ht="26">
      <c r="A29" s="1" t="s">
        <v>66</v>
      </c>
      <c r="E29" s="33" t="s">
        <v>892</v>
      </c>
    </row>
    <row r="30" ht="50">
      <c r="A30" s="1" t="s">
        <v>68</v>
      </c>
      <c r="E30" s="27" t="s">
        <v>893</v>
      </c>
    </row>
    <row r="31">
      <c r="A31" s="1" t="s">
        <v>59</v>
      </c>
      <c r="B31" s="1">
        <v>6</v>
      </c>
      <c r="C31" s="26" t="s">
        <v>894</v>
      </c>
      <c r="D31" t="s">
        <v>61</v>
      </c>
      <c r="E31" s="27" t="s">
        <v>895</v>
      </c>
      <c r="F31" s="28" t="s">
        <v>382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873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65</v>
      </c>
      <c r="E32" s="27" t="s">
        <v>896</v>
      </c>
    </row>
    <row r="33" ht="26">
      <c r="A33" s="1" t="s">
        <v>66</v>
      </c>
      <c r="E33" s="33" t="s">
        <v>875</v>
      </c>
    </row>
    <row r="34" ht="75">
      <c r="A34" s="1" t="s">
        <v>68</v>
      </c>
      <c r="E34" s="27" t="s">
        <v>897</v>
      </c>
    </row>
    <row r="35">
      <c r="A35" s="1" t="s">
        <v>59</v>
      </c>
      <c r="B35" s="1">
        <v>7</v>
      </c>
      <c r="C35" s="26" t="s">
        <v>898</v>
      </c>
      <c r="D35" t="s">
        <v>61</v>
      </c>
      <c r="E35" s="27" t="s">
        <v>899</v>
      </c>
      <c r="F35" s="28" t="s">
        <v>382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873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65</v>
      </c>
      <c r="E36" s="27" t="s">
        <v>900</v>
      </c>
    </row>
    <row r="37" ht="26">
      <c r="A37" s="1" t="s">
        <v>66</v>
      </c>
      <c r="E37" s="33" t="s">
        <v>875</v>
      </c>
    </row>
    <row r="38" ht="87.5">
      <c r="A38" s="1" t="s">
        <v>68</v>
      </c>
      <c r="E38" s="27" t="s">
        <v>901</v>
      </c>
    </row>
    <row r="39">
      <c r="A39" s="1" t="s">
        <v>59</v>
      </c>
      <c r="B39" s="1">
        <v>8</v>
      </c>
      <c r="C39" s="26" t="s">
        <v>902</v>
      </c>
      <c r="D39" t="s">
        <v>61</v>
      </c>
      <c r="E39" s="27" t="s">
        <v>903</v>
      </c>
      <c r="F39" s="28" t="s">
        <v>382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873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65</v>
      </c>
      <c r="E40" s="27" t="s">
        <v>904</v>
      </c>
    </row>
    <row r="41" ht="26">
      <c r="A41" s="1" t="s">
        <v>66</v>
      </c>
      <c r="E41" s="33" t="s">
        <v>905</v>
      </c>
    </row>
    <row r="42" ht="112.5">
      <c r="A42" s="1" t="s">
        <v>68</v>
      </c>
      <c r="E42" s="27" t="s">
        <v>906</v>
      </c>
    </row>
    <row r="43">
      <c r="A43" s="1" t="s">
        <v>59</v>
      </c>
      <c r="B43" s="1">
        <v>9</v>
      </c>
      <c r="C43" s="26" t="s">
        <v>907</v>
      </c>
      <c r="D43" t="s">
        <v>61</v>
      </c>
      <c r="E43" s="27" t="s">
        <v>908</v>
      </c>
      <c r="F43" s="28" t="s">
        <v>382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873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65</v>
      </c>
      <c r="E44" s="27" t="s">
        <v>891</v>
      </c>
    </row>
    <row r="45" ht="26">
      <c r="A45" s="1" t="s">
        <v>66</v>
      </c>
      <c r="E45" s="33" t="s">
        <v>892</v>
      </c>
    </row>
    <row r="46" ht="50">
      <c r="A46" s="1" t="s">
        <v>68</v>
      </c>
      <c r="E46" s="27" t="s">
        <v>909</v>
      </c>
    </row>
  </sheetData>
  <sheetProtection sheet="1" objects="1" scenarios="1" spinCount="100000" saltValue="dgzYfGU7PO1fv3cU5AryH89hjgrcp0IwxNmpj3+vcdcMd1PRN6ofu8nieUr4wmZuF+xSPAMw87wxJj85qDWMMQ==" hashValue="n2SWW3VpJaQpMwWbeZBtWlEtekewCp+QVCzNtmonxxXAougECUZUNZI5wBM/ju0Bm6U//NT1UOC2e6DsJ1+HdA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COUNTIFS(L8:L428,"=0",A8:A428,"P")+COUNTIFS(L8:L428,"",A8:A428,"P")+SUM(Q8:Q428)</f>
        <v>0</v>
      </c>
    </row>
    <row r="8" ht="13">
      <c r="A8" s="1" t="s">
        <v>54</v>
      </c>
      <c r="C8" s="22" t="s">
        <v>55</v>
      </c>
      <c r="E8" s="23" t="s">
        <v>15</v>
      </c>
      <c r="L8" s="24">
        <f>L9+L134+L143+L184+L221+L366+L375+L408+L413+L418+L423</f>
        <v>0</v>
      </c>
      <c r="M8" s="24">
        <f>M9+M134+M143+M184+M221+M366+M375+M408+M413+M418+M423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SUMIFS(L10:L133,A10:A133,"P")</f>
        <v>0</v>
      </c>
      <c r="M9" s="24">
        <f>SUMIFS(M10:M133,A10:A133,"P")</f>
        <v>0</v>
      </c>
      <c r="N9" s="25"/>
    </row>
    <row r="10">
      <c r="A10" s="1" t="s">
        <v>59</v>
      </c>
      <c r="B10" s="1">
        <v>31</v>
      </c>
      <c r="C10" s="26" t="s">
        <v>60</v>
      </c>
      <c r="D10" t="s">
        <v>61</v>
      </c>
      <c r="E10" s="27" t="s">
        <v>62</v>
      </c>
      <c r="F10" s="28" t="s">
        <v>63</v>
      </c>
      <c r="G10" s="29">
        <v>2.972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65</v>
      </c>
      <c r="E11" s="27" t="s">
        <v>62</v>
      </c>
    </row>
    <row r="12" ht="52">
      <c r="A12" s="1" t="s">
        <v>66</v>
      </c>
      <c r="E12" s="33" t="s">
        <v>67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1</v>
      </c>
      <c r="C14" s="26" t="s">
        <v>69</v>
      </c>
      <c r="D14" t="s">
        <v>61</v>
      </c>
      <c r="E14" s="27" t="s">
        <v>70</v>
      </c>
      <c r="F14" s="28" t="s">
        <v>71</v>
      </c>
      <c r="G14" s="29">
        <v>134.84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72</v>
      </c>
    </row>
    <row r="16" ht="104">
      <c r="A16" s="1" t="s">
        <v>66</v>
      </c>
      <c r="E16" s="33" t="s">
        <v>73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2</v>
      </c>
      <c r="C18" s="26" t="s">
        <v>74</v>
      </c>
      <c r="D18" t="s">
        <v>61</v>
      </c>
      <c r="E18" s="27" t="s">
        <v>75</v>
      </c>
      <c r="F18" s="28" t="s">
        <v>71</v>
      </c>
      <c r="G18" s="29">
        <v>124.95999999999999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7.5">
      <c r="A19" s="1" t="s">
        <v>65</v>
      </c>
      <c r="E19" s="27" t="s">
        <v>76</v>
      </c>
    </row>
    <row r="20" ht="104">
      <c r="A20" s="1" t="s">
        <v>66</v>
      </c>
      <c r="E20" s="33" t="s">
        <v>77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3</v>
      </c>
      <c r="C22" s="26" t="s">
        <v>78</v>
      </c>
      <c r="D22" t="s">
        <v>61</v>
      </c>
      <c r="E22" s="27" t="s">
        <v>75</v>
      </c>
      <c r="F22" s="28" t="s">
        <v>71</v>
      </c>
      <c r="G22" s="29">
        <v>25.359999999999999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7.5">
      <c r="A23" s="1" t="s">
        <v>65</v>
      </c>
      <c r="E23" s="27" t="s">
        <v>79</v>
      </c>
    </row>
    <row r="24" ht="52">
      <c r="A24" s="1" t="s">
        <v>66</v>
      </c>
      <c r="E24" s="33" t="s">
        <v>80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4</v>
      </c>
      <c r="C26" s="26" t="s">
        <v>81</v>
      </c>
      <c r="D26" t="s">
        <v>61</v>
      </c>
      <c r="E26" s="27" t="s">
        <v>82</v>
      </c>
      <c r="F26" s="28" t="s">
        <v>71</v>
      </c>
      <c r="G26" s="29">
        <v>25.359999999999999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7.5">
      <c r="A27" s="1" t="s">
        <v>65</v>
      </c>
      <c r="E27" s="27" t="s">
        <v>83</v>
      </c>
    </row>
    <row r="28" ht="52">
      <c r="A28" s="1" t="s">
        <v>66</v>
      </c>
      <c r="E28" s="33" t="s">
        <v>84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5</v>
      </c>
      <c r="C30" s="26" t="s">
        <v>85</v>
      </c>
      <c r="D30" t="s">
        <v>61</v>
      </c>
      <c r="E30" s="27" t="s">
        <v>86</v>
      </c>
      <c r="F30" s="28" t="s">
        <v>71</v>
      </c>
      <c r="G30" s="29">
        <v>25.359999999999999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7.5">
      <c r="A31" s="1" t="s">
        <v>65</v>
      </c>
      <c r="E31" s="27" t="s">
        <v>87</v>
      </c>
    </row>
    <row r="32" ht="52">
      <c r="A32" s="1" t="s">
        <v>66</v>
      </c>
      <c r="E32" s="33" t="s">
        <v>88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6</v>
      </c>
      <c r="C34" s="26" t="s">
        <v>89</v>
      </c>
      <c r="D34" t="s">
        <v>61</v>
      </c>
      <c r="E34" s="27" t="s">
        <v>90</v>
      </c>
      <c r="F34" s="28" t="s">
        <v>71</v>
      </c>
      <c r="G34" s="29">
        <v>35.259999999999998</v>
      </c>
      <c r="H34" s="28">
        <v>1.0000000000000001E-05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65</v>
      </c>
      <c r="E35" s="27" t="s">
        <v>90</v>
      </c>
    </row>
    <row r="36" ht="52">
      <c r="A36" s="1" t="s">
        <v>66</v>
      </c>
      <c r="E36" s="33" t="s">
        <v>91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7</v>
      </c>
      <c r="C38" s="26" t="s">
        <v>92</v>
      </c>
      <c r="D38" t="s">
        <v>61</v>
      </c>
      <c r="E38" s="27" t="s">
        <v>93</v>
      </c>
      <c r="F38" s="28" t="s">
        <v>94</v>
      </c>
      <c r="G38" s="29">
        <v>150</v>
      </c>
      <c r="H38" s="28">
        <v>3.0000000000000001E-05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93</v>
      </c>
    </row>
    <row r="40">
      <c r="A40" s="1" t="s">
        <v>66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8</v>
      </c>
      <c r="C42" s="26" t="s">
        <v>95</v>
      </c>
      <c r="D42" t="s">
        <v>61</v>
      </c>
      <c r="E42" s="27" t="s">
        <v>96</v>
      </c>
      <c r="F42" s="28" t="s">
        <v>97</v>
      </c>
      <c r="G42" s="29">
        <v>14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65</v>
      </c>
      <c r="E43" s="27" t="s">
        <v>96</v>
      </c>
    </row>
    <row r="44" ht="26">
      <c r="A44" s="1" t="s">
        <v>66</v>
      </c>
      <c r="E44" s="33" t="s">
        <v>98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9</v>
      </c>
      <c r="C46" s="26" t="s">
        <v>99</v>
      </c>
      <c r="D46" t="s">
        <v>61</v>
      </c>
      <c r="E46" s="27" t="s">
        <v>100</v>
      </c>
      <c r="F46" s="28" t="s">
        <v>101</v>
      </c>
      <c r="G46" s="29">
        <v>2.3999999999999999</v>
      </c>
      <c r="H46" s="28">
        <v>0.0086800000000000002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62.5">
      <c r="A47" s="1" t="s">
        <v>65</v>
      </c>
      <c r="E47" s="27" t="s">
        <v>102</v>
      </c>
    </row>
    <row r="48" ht="26">
      <c r="A48" s="1" t="s">
        <v>66</v>
      </c>
      <c r="E48" s="33" t="s">
        <v>103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10</v>
      </c>
      <c r="C50" s="26" t="s">
        <v>104</v>
      </c>
      <c r="D50" t="s">
        <v>61</v>
      </c>
      <c r="E50" s="27" t="s">
        <v>100</v>
      </c>
      <c r="F50" s="28" t="s">
        <v>101</v>
      </c>
      <c r="G50" s="29">
        <v>2.3999999999999999</v>
      </c>
      <c r="H50" s="28">
        <v>0.036900000000000002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50">
      <c r="A51" s="1" t="s">
        <v>65</v>
      </c>
      <c r="E51" s="27" t="s">
        <v>105</v>
      </c>
    </row>
    <row r="52" ht="39">
      <c r="A52" s="1" t="s">
        <v>66</v>
      </c>
      <c r="E52" s="33" t="s">
        <v>106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15</v>
      </c>
      <c r="C54" s="26" t="s">
        <v>107</v>
      </c>
      <c r="D54" t="s">
        <v>61</v>
      </c>
      <c r="E54" s="27" t="s">
        <v>100</v>
      </c>
      <c r="F54" s="28" t="s">
        <v>101</v>
      </c>
      <c r="G54" s="29">
        <v>2.3999999999999999</v>
      </c>
      <c r="H54" s="28">
        <v>0.0086800000000000002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50">
      <c r="A55" s="1" t="s">
        <v>65</v>
      </c>
      <c r="E55" s="27" t="s">
        <v>108</v>
      </c>
    </row>
    <row r="56" ht="39">
      <c r="A56" s="1" t="s">
        <v>66</v>
      </c>
      <c r="E56" s="33" t="s">
        <v>109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11</v>
      </c>
      <c r="C58" s="26" t="s">
        <v>110</v>
      </c>
      <c r="D58" t="s">
        <v>61</v>
      </c>
      <c r="E58" s="27" t="s">
        <v>100</v>
      </c>
      <c r="F58" s="28" t="s">
        <v>101</v>
      </c>
      <c r="G58" s="29">
        <v>10.800000000000001</v>
      </c>
      <c r="H58" s="28">
        <v>0.036900000000000002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50">
      <c r="A59" s="1" t="s">
        <v>65</v>
      </c>
      <c r="E59" s="27" t="s">
        <v>111</v>
      </c>
    </row>
    <row r="60" ht="52">
      <c r="A60" s="1" t="s">
        <v>66</v>
      </c>
      <c r="E60" s="33" t="s">
        <v>112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12</v>
      </c>
      <c r="C62" s="26" t="s">
        <v>113</v>
      </c>
      <c r="D62" t="s">
        <v>61</v>
      </c>
      <c r="E62" s="27" t="s">
        <v>114</v>
      </c>
      <c r="F62" s="28" t="s">
        <v>71</v>
      </c>
      <c r="G62" s="29">
        <v>148.59999999999999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114</v>
      </c>
    </row>
    <row r="64" ht="65">
      <c r="A64" s="1" t="s">
        <v>66</v>
      </c>
      <c r="E64" s="33" t="s">
        <v>115</v>
      </c>
    </row>
    <row r="65">
      <c r="A65" s="1" t="s">
        <v>68</v>
      </c>
      <c r="E65" s="27" t="s">
        <v>61</v>
      </c>
    </row>
    <row r="66" ht="25">
      <c r="A66" s="1" t="s">
        <v>59</v>
      </c>
      <c r="B66" s="1">
        <v>13</v>
      </c>
      <c r="C66" s="26" t="s">
        <v>116</v>
      </c>
      <c r="D66" t="s">
        <v>61</v>
      </c>
      <c r="E66" s="27" t="s">
        <v>117</v>
      </c>
      <c r="F66" s="28" t="s">
        <v>118</v>
      </c>
      <c r="G66" s="29">
        <v>556.43100000000004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7.5">
      <c r="A67" s="1" t="s">
        <v>65</v>
      </c>
      <c r="E67" s="27" t="s">
        <v>119</v>
      </c>
    </row>
    <row r="68" ht="169">
      <c r="A68" s="1" t="s">
        <v>66</v>
      </c>
      <c r="E68" s="33" t="s">
        <v>120</v>
      </c>
    </row>
    <row r="69">
      <c r="A69" s="1" t="s">
        <v>68</v>
      </c>
      <c r="E69" s="27" t="s">
        <v>61</v>
      </c>
    </row>
    <row r="70" ht="25">
      <c r="A70" s="1" t="s">
        <v>59</v>
      </c>
      <c r="B70" s="1">
        <v>14</v>
      </c>
      <c r="C70" s="26" t="s">
        <v>121</v>
      </c>
      <c r="D70" t="s">
        <v>61</v>
      </c>
      <c r="E70" s="27" t="s">
        <v>122</v>
      </c>
      <c r="F70" s="28" t="s">
        <v>118</v>
      </c>
      <c r="G70" s="29">
        <v>61.826000000000001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7.5">
      <c r="A71" s="1" t="s">
        <v>65</v>
      </c>
      <c r="E71" s="27" t="s">
        <v>123</v>
      </c>
    </row>
    <row r="72" ht="169">
      <c r="A72" s="1" t="s">
        <v>66</v>
      </c>
      <c r="E72" s="33" t="s">
        <v>124</v>
      </c>
    </row>
    <row r="73">
      <c r="A73" s="1" t="s">
        <v>68</v>
      </c>
      <c r="E73" s="27" t="s">
        <v>61</v>
      </c>
    </row>
    <row r="74" ht="25">
      <c r="A74" s="1" t="s">
        <v>59</v>
      </c>
      <c r="B74" s="1">
        <v>16</v>
      </c>
      <c r="C74" s="26" t="s">
        <v>125</v>
      </c>
      <c r="D74" t="s">
        <v>61</v>
      </c>
      <c r="E74" s="27" t="s">
        <v>126</v>
      </c>
      <c r="F74" s="28" t="s">
        <v>118</v>
      </c>
      <c r="G74" s="29">
        <v>145.88300000000001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64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65</v>
      </c>
      <c r="E75" s="27" t="s">
        <v>126</v>
      </c>
    </row>
    <row r="76" ht="39">
      <c r="A76" s="1" t="s">
        <v>66</v>
      </c>
      <c r="E76" s="33" t="s">
        <v>127</v>
      </c>
    </row>
    <row r="77">
      <c r="A77" s="1" t="s">
        <v>68</v>
      </c>
      <c r="E77" s="27" t="s">
        <v>61</v>
      </c>
    </row>
    <row r="78" ht="25">
      <c r="A78" s="1" t="s">
        <v>59</v>
      </c>
      <c r="B78" s="1">
        <v>17</v>
      </c>
      <c r="C78" s="26" t="s">
        <v>128</v>
      </c>
      <c r="D78" t="s">
        <v>61</v>
      </c>
      <c r="E78" s="27" t="s">
        <v>129</v>
      </c>
      <c r="F78" s="28" t="s">
        <v>71</v>
      </c>
      <c r="G78" s="29">
        <v>949.97000000000003</v>
      </c>
      <c r="H78" s="28">
        <v>0.00058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64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65</v>
      </c>
      <c r="E79" s="27" t="s">
        <v>129</v>
      </c>
    </row>
    <row r="80" ht="169">
      <c r="A80" s="1" t="s">
        <v>66</v>
      </c>
      <c r="E80" s="33" t="s">
        <v>130</v>
      </c>
    </row>
    <row r="81">
      <c r="A81" s="1" t="s">
        <v>68</v>
      </c>
      <c r="E81" s="27" t="s">
        <v>61</v>
      </c>
    </row>
    <row r="82" ht="25">
      <c r="A82" s="1" t="s">
        <v>59</v>
      </c>
      <c r="B82" s="1">
        <v>18</v>
      </c>
      <c r="C82" s="26" t="s">
        <v>131</v>
      </c>
      <c r="D82" t="s">
        <v>61</v>
      </c>
      <c r="E82" s="27" t="s">
        <v>132</v>
      </c>
      <c r="F82" s="28" t="s">
        <v>71</v>
      </c>
      <c r="G82" s="29">
        <v>949.97000000000003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64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">
      <c r="A83" s="1" t="s">
        <v>65</v>
      </c>
      <c r="E83" s="27" t="s">
        <v>132</v>
      </c>
    </row>
    <row r="84" ht="169">
      <c r="A84" s="1" t="s">
        <v>66</v>
      </c>
      <c r="E84" s="33" t="s">
        <v>130</v>
      </c>
    </row>
    <row r="85">
      <c r="A85" s="1" t="s">
        <v>68</v>
      </c>
      <c r="E85" s="27" t="s">
        <v>61</v>
      </c>
    </row>
    <row r="86" ht="25">
      <c r="A86" s="1" t="s">
        <v>59</v>
      </c>
      <c r="B86" s="1">
        <v>19</v>
      </c>
      <c r="C86" s="26" t="s">
        <v>133</v>
      </c>
      <c r="D86" t="s">
        <v>61</v>
      </c>
      <c r="E86" s="27" t="s">
        <v>134</v>
      </c>
      <c r="F86" s="28" t="s">
        <v>118</v>
      </c>
      <c r="G86" s="29">
        <v>14.859999999999999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64</v>
      </c>
      <c r="O86" s="32">
        <f>M86*AA86</f>
        <v>0</v>
      </c>
      <c r="P86" s="1">
        <v>3</v>
      </c>
      <c r="AA86" s="1">
        <f>IF(P86=1,$O$3,IF(P86=2,$O$4,$O$5))</f>
        <v>0</v>
      </c>
    </row>
    <row r="87" ht="37.5">
      <c r="A87" s="1" t="s">
        <v>65</v>
      </c>
      <c r="E87" s="27" t="s">
        <v>135</v>
      </c>
    </row>
    <row r="88" ht="26">
      <c r="A88" s="1" t="s">
        <v>66</v>
      </c>
      <c r="E88" s="33" t="s">
        <v>136</v>
      </c>
    </row>
    <row r="89">
      <c r="A89" s="1" t="s">
        <v>68</v>
      </c>
      <c r="E89" s="27" t="s">
        <v>61</v>
      </c>
    </row>
    <row r="90" ht="25">
      <c r="A90" s="1" t="s">
        <v>59</v>
      </c>
      <c r="B90" s="1">
        <v>20</v>
      </c>
      <c r="C90" s="26" t="s">
        <v>137</v>
      </c>
      <c r="D90" t="s">
        <v>61</v>
      </c>
      <c r="E90" s="27" t="s">
        <v>134</v>
      </c>
      <c r="F90" s="28" t="s">
        <v>118</v>
      </c>
      <c r="G90" s="29">
        <v>618.25699999999995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64</v>
      </c>
      <c r="O90" s="32">
        <f>M90*AA90</f>
        <v>0</v>
      </c>
      <c r="P90" s="1">
        <v>3</v>
      </c>
      <c r="AA90" s="1">
        <f>IF(P90=1,$O$3,IF(P90=2,$O$4,$O$5))</f>
        <v>0</v>
      </c>
    </row>
    <row r="91" ht="37.5">
      <c r="A91" s="1" t="s">
        <v>65</v>
      </c>
      <c r="E91" s="27" t="s">
        <v>138</v>
      </c>
    </row>
    <row r="92" ht="26">
      <c r="A92" s="1" t="s">
        <v>66</v>
      </c>
      <c r="E92" s="33" t="s">
        <v>139</v>
      </c>
    </row>
    <row r="93">
      <c r="A93" s="1" t="s">
        <v>68</v>
      </c>
      <c r="E93" s="27" t="s">
        <v>61</v>
      </c>
    </row>
    <row r="94" ht="25">
      <c r="A94" s="1" t="s">
        <v>59</v>
      </c>
      <c r="B94" s="1">
        <v>21</v>
      </c>
      <c r="C94" s="26" t="s">
        <v>140</v>
      </c>
      <c r="D94" t="s">
        <v>61</v>
      </c>
      <c r="E94" s="27" t="s">
        <v>141</v>
      </c>
      <c r="F94" s="28" t="s">
        <v>118</v>
      </c>
      <c r="G94" s="29">
        <v>14.859999999999999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64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65</v>
      </c>
      <c r="E95" s="27" t="s">
        <v>141</v>
      </c>
    </row>
    <row r="96" ht="26">
      <c r="A96" s="1" t="s">
        <v>66</v>
      </c>
      <c r="E96" s="33" t="s">
        <v>136</v>
      </c>
    </row>
    <row r="97">
      <c r="A97" s="1" t="s">
        <v>68</v>
      </c>
      <c r="E97" s="27" t="s">
        <v>61</v>
      </c>
    </row>
    <row r="98" ht="25">
      <c r="A98" s="1" t="s">
        <v>59</v>
      </c>
      <c r="B98" s="1">
        <v>22</v>
      </c>
      <c r="C98" s="26" t="s">
        <v>142</v>
      </c>
      <c r="D98" t="s">
        <v>61</v>
      </c>
      <c r="E98" s="27" t="s">
        <v>143</v>
      </c>
      <c r="F98" s="28" t="s">
        <v>144</v>
      </c>
      <c r="G98" s="29">
        <v>1112.8630000000001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64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">
      <c r="A99" s="1" t="s">
        <v>65</v>
      </c>
      <c r="E99" s="27" t="s">
        <v>143</v>
      </c>
    </row>
    <row r="100" ht="26">
      <c r="A100" s="1" t="s">
        <v>66</v>
      </c>
      <c r="E100" s="33" t="s">
        <v>145</v>
      </c>
    </row>
    <row r="101">
      <c r="A101" s="1" t="s">
        <v>68</v>
      </c>
      <c r="E101" s="27" t="s">
        <v>61</v>
      </c>
    </row>
    <row r="102" ht="25">
      <c r="A102" s="1" t="s">
        <v>59</v>
      </c>
      <c r="B102" s="1">
        <v>23</v>
      </c>
      <c r="C102" s="26" t="s">
        <v>146</v>
      </c>
      <c r="D102" t="s">
        <v>61</v>
      </c>
      <c r="E102" s="27" t="s">
        <v>147</v>
      </c>
      <c r="F102" s="28" t="s">
        <v>118</v>
      </c>
      <c r="G102" s="29">
        <v>618.25699999999995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64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">
      <c r="A103" s="1" t="s">
        <v>65</v>
      </c>
      <c r="E103" s="27" t="s">
        <v>147</v>
      </c>
    </row>
    <row r="104" ht="26">
      <c r="A104" s="1" t="s">
        <v>66</v>
      </c>
      <c r="E104" s="33" t="s">
        <v>148</v>
      </c>
    </row>
    <row r="105">
      <c r="A105" s="1" t="s">
        <v>68</v>
      </c>
      <c r="E105" s="27" t="s">
        <v>61</v>
      </c>
    </row>
    <row r="106" ht="25">
      <c r="A106" s="1" t="s">
        <v>59</v>
      </c>
      <c r="B106" s="1">
        <v>24</v>
      </c>
      <c r="C106" s="26" t="s">
        <v>149</v>
      </c>
      <c r="D106" t="s">
        <v>61</v>
      </c>
      <c r="E106" s="27" t="s">
        <v>150</v>
      </c>
      <c r="F106" s="28" t="s">
        <v>118</v>
      </c>
      <c r="G106" s="29">
        <v>443.10899999999998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64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">
      <c r="A107" s="1" t="s">
        <v>65</v>
      </c>
      <c r="E107" s="27" t="s">
        <v>150</v>
      </c>
    </row>
    <row r="108" ht="143">
      <c r="A108" s="1" t="s">
        <v>66</v>
      </c>
      <c r="E108" s="33" t="s">
        <v>151</v>
      </c>
    </row>
    <row r="109">
      <c r="A109" s="1" t="s">
        <v>68</v>
      </c>
      <c r="E109" s="27" t="s">
        <v>61</v>
      </c>
    </row>
    <row r="110" ht="25">
      <c r="A110" s="1" t="s">
        <v>59</v>
      </c>
      <c r="B110" s="1">
        <v>26</v>
      </c>
      <c r="C110" s="26" t="s">
        <v>152</v>
      </c>
      <c r="D110" t="s">
        <v>61</v>
      </c>
      <c r="E110" s="27" t="s">
        <v>153</v>
      </c>
      <c r="F110" s="28" t="s">
        <v>118</v>
      </c>
      <c r="G110" s="29">
        <v>122.72799999999999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64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37.5">
      <c r="A111" s="1" t="s">
        <v>65</v>
      </c>
      <c r="E111" s="27" t="s">
        <v>154</v>
      </c>
    </row>
    <row r="112" ht="130">
      <c r="A112" s="1" t="s">
        <v>66</v>
      </c>
      <c r="E112" s="33" t="s">
        <v>155</v>
      </c>
    </row>
    <row r="113">
      <c r="A113" s="1" t="s">
        <v>68</v>
      </c>
      <c r="E113" s="27" t="s">
        <v>61</v>
      </c>
    </row>
    <row r="114">
      <c r="A114" s="1" t="s">
        <v>59</v>
      </c>
      <c r="B114" s="1">
        <v>28</v>
      </c>
      <c r="C114" s="26" t="s">
        <v>156</v>
      </c>
      <c r="D114" t="s">
        <v>61</v>
      </c>
      <c r="E114" s="27" t="s">
        <v>157</v>
      </c>
      <c r="F114" s="28" t="s">
        <v>71</v>
      </c>
      <c r="G114" s="29">
        <v>150.31999999999999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64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65</v>
      </c>
      <c r="E115" s="27" t="s">
        <v>157</v>
      </c>
    </row>
    <row r="116" ht="104">
      <c r="A116" s="1" t="s">
        <v>66</v>
      </c>
      <c r="E116" s="33" t="s">
        <v>158</v>
      </c>
    </row>
    <row r="117">
      <c r="A117" s="1" t="s">
        <v>68</v>
      </c>
      <c r="E117" s="27" t="s">
        <v>61</v>
      </c>
    </row>
    <row r="118" ht="25">
      <c r="A118" s="1" t="s">
        <v>59</v>
      </c>
      <c r="B118" s="1">
        <v>29</v>
      </c>
      <c r="C118" s="26" t="s">
        <v>159</v>
      </c>
      <c r="D118" t="s">
        <v>61</v>
      </c>
      <c r="E118" s="27" t="s">
        <v>160</v>
      </c>
      <c r="F118" s="28" t="s">
        <v>71</v>
      </c>
      <c r="G118" s="29">
        <v>148.59999999999999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65</v>
      </c>
      <c r="E119" s="27" t="s">
        <v>160</v>
      </c>
    </row>
    <row r="120" ht="65">
      <c r="A120" s="1" t="s">
        <v>66</v>
      </c>
      <c r="E120" s="33" t="s">
        <v>161</v>
      </c>
    </row>
    <row r="121">
      <c r="A121" s="1" t="s">
        <v>68</v>
      </c>
      <c r="E121" s="27" t="s">
        <v>61</v>
      </c>
    </row>
    <row r="122" ht="25">
      <c r="A122" s="1" t="s">
        <v>59</v>
      </c>
      <c r="B122" s="1">
        <v>30</v>
      </c>
      <c r="C122" s="26" t="s">
        <v>162</v>
      </c>
      <c r="D122" t="s">
        <v>61</v>
      </c>
      <c r="E122" s="27" t="s">
        <v>163</v>
      </c>
      <c r="F122" s="28" t="s">
        <v>71</v>
      </c>
      <c r="G122" s="29">
        <v>148.59999999999999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64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">
      <c r="A123" s="1" t="s">
        <v>65</v>
      </c>
      <c r="E123" s="27" t="s">
        <v>163</v>
      </c>
    </row>
    <row r="124" ht="65">
      <c r="A124" s="1" t="s">
        <v>66</v>
      </c>
      <c r="E124" s="33" t="s">
        <v>164</v>
      </c>
    </row>
    <row r="125">
      <c r="A125" s="1" t="s">
        <v>68</v>
      </c>
      <c r="E125" s="27" t="s">
        <v>61</v>
      </c>
    </row>
    <row r="126">
      <c r="A126" s="1" t="s">
        <v>59</v>
      </c>
      <c r="B126" s="1">
        <v>27</v>
      </c>
      <c r="C126" s="26" t="s">
        <v>165</v>
      </c>
      <c r="D126" t="s">
        <v>61</v>
      </c>
      <c r="E126" s="27" t="s">
        <v>166</v>
      </c>
      <c r="F126" s="28" t="s">
        <v>144</v>
      </c>
      <c r="G126" s="29">
        <v>245.45599999999999</v>
      </c>
      <c r="H126" s="28">
        <v>1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64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65</v>
      </c>
      <c r="E127" s="27" t="s">
        <v>166</v>
      </c>
    </row>
    <row r="128" ht="26">
      <c r="A128" s="1" t="s">
        <v>66</v>
      </c>
      <c r="E128" s="33" t="s">
        <v>167</v>
      </c>
    </row>
    <row r="129">
      <c r="A129" s="1" t="s">
        <v>68</v>
      </c>
      <c r="E129" s="27" t="s">
        <v>61</v>
      </c>
    </row>
    <row r="130">
      <c r="A130" s="1" t="s">
        <v>59</v>
      </c>
      <c r="B130" s="1">
        <v>25</v>
      </c>
      <c r="C130" s="26" t="s">
        <v>168</v>
      </c>
      <c r="D130" t="s">
        <v>61</v>
      </c>
      <c r="E130" s="27" t="s">
        <v>169</v>
      </c>
      <c r="F130" s="28" t="s">
        <v>144</v>
      </c>
      <c r="G130" s="29">
        <v>886.21799999999996</v>
      </c>
      <c r="H130" s="28">
        <v>1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64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65</v>
      </c>
      <c r="E131" s="27" t="s">
        <v>169</v>
      </c>
    </row>
    <row r="132" ht="26">
      <c r="A132" s="1" t="s">
        <v>66</v>
      </c>
      <c r="E132" s="33" t="s">
        <v>170</v>
      </c>
    </row>
    <row r="133">
      <c r="A133" s="1" t="s">
        <v>68</v>
      </c>
      <c r="E133" s="27" t="s">
        <v>61</v>
      </c>
    </row>
    <row r="134" ht="13">
      <c r="A134" s="1" t="s">
        <v>56</v>
      </c>
      <c r="C134" s="22" t="s">
        <v>171</v>
      </c>
      <c r="E134" s="23" t="s">
        <v>172</v>
      </c>
      <c r="L134" s="24">
        <f>SUMIFS(L135:L142,A135:A142,"P")</f>
        <v>0</v>
      </c>
      <c r="M134" s="24">
        <f>SUMIFS(M135:M142,A135:A142,"P")</f>
        <v>0</v>
      </c>
      <c r="N134" s="25"/>
    </row>
    <row r="135">
      <c r="A135" s="1" t="s">
        <v>59</v>
      </c>
      <c r="B135" s="1">
        <v>32</v>
      </c>
      <c r="C135" s="26" t="s">
        <v>173</v>
      </c>
      <c r="D135" t="s">
        <v>61</v>
      </c>
      <c r="E135" s="27" t="s">
        <v>174</v>
      </c>
      <c r="F135" s="28" t="s">
        <v>101</v>
      </c>
      <c r="G135" s="29">
        <v>188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64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65</v>
      </c>
      <c r="E136" s="27" t="s">
        <v>174</v>
      </c>
    </row>
    <row r="137" ht="65">
      <c r="A137" s="1" t="s">
        <v>66</v>
      </c>
      <c r="E137" s="33" t="s">
        <v>175</v>
      </c>
    </row>
    <row r="138">
      <c r="A138" s="1" t="s">
        <v>68</v>
      </c>
      <c r="E138" s="27" t="s">
        <v>61</v>
      </c>
    </row>
    <row r="139">
      <c r="A139" s="1" t="s">
        <v>59</v>
      </c>
      <c r="B139" s="1">
        <v>33</v>
      </c>
      <c r="C139" s="26" t="s">
        <v>176</v>
      </c>
      <c r="D139" t="s">
        <v>61</v>
      </c>
      <c r="E139" s="27" t="s">
        <v>177</v>
      </c>
      <c r="F139" s="28" t="s">
        <v>101</v>
      </c>
      <c r="G139" s="29">
        <v>66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64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65</v>
      </c>
      <c r="E140" s="27" t="s">
        <v>177</v>
      </c>
    </row>
    <row r="141" ht="26">
      <c r="A141" s="1" t="s">
        <v>66</v>
      </c>
      <c r="E141" s="33" t="s">
        <v>178</v>
      </c>
    </row>
    <row r="142">
      <c r="A142" s="1" t="s">
        <v>68</v>
      </c>
      <c r="E142" s="27" t="s">
        <v>61</v>
      </c>
    </row>
    <row r="143" ht="13">
      <c r="A143" s="1" t="s">
        <v>56</v>
      </c>
      <c r="C143" s="22" t="s">
        <v>179</v>
      </c>
      <c r="E143" s="23" t="s">
        <v>180</v>
      </c>
      <c r="L143" s="24">
        <f>SUMIFS(L144:L183,A144:A183,"P")</f>
        <v>0</v>
      </c>
      <c r="M143" s="24">
        <f>SUMIFS(M144:M183,A144:A183,"P")</f>
        <v>0</v>
      </c>
      <c r="N143" s="25"/>
    </row>
    <row r="144">
      <c r="A144" s="1" t="s">
        <v>59</v>
      </c>
      <c r="B144" s="1">
        <v>34</v>
      </c>
      <c r="C144" s="26" t="s">
        <v>181</v>
      </c>
      <c r="D144" t="s">
        <v>61</v>
      </c>
      <c r="E144" s="27" t="s">
        <v>182</v>
      </c>
      <c r="F144" s="28" t="s">
        <v>118</v>
      </c>
      <c r="G144" s="29">
        <v>22.559999999999999</v>
      </c>
      <c r="H144" s="28">
        <v>1.7034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64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65</v>
      </c>
      <c r="E145" s="27" t="s">
        <v>182</v>
      </c>
    </row>
    <row r="146" ht="78">
      <c r="A146" s="1" t="s">
        <v>66</v>
      </c>
      <c r="E146" s="33" t="s">
        <v>183</v>
      </c>
    </row>
    <row r="147">
      <c r="A147" s="1" t="s">
        <v>68</v>
      </c>
      <c r="E147" s="27" t="s">
        <v>61</v>
      </c>
    </row>
    <row r="148">
      <c r="A148" s="1" t="s">
        <v>59</v>
      </c>
      <c r="B148" s="1">
        <v>35</v>
      </c>
      <c r="C148" s="26" t="s">
        <v>184</v>
      </c>
      <c r="D148" t="s">
        <v>61</v>
      </c>
      <c r="E148" s="27" t="s">
        <v>185</v>
      </c>
      <c r="F148" s="28" t="s">
        <v>186</v>
      </c>
      <c r="G148" s="29">
        <v>14</v>
      </c>
      <c r="H148" s="28">
        <v>0.087419999999999998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64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65</v>
      </c>
      <c r="E149" s="27" t="s">
        <v>185</v>
      </c>
    </row>
    <row r="150" ht="39">
      <c r="A150" s="1" t="s">
        <v>66</v>
      </c>
      <c r="E150" s="33" t="s">
        <v>187</v>
      </c>
    </row>
    <row r="151">
      <c r="A151" s="1" t="s">
        <v>68</v>
      </c>
      <c r="E151" s="27" t="s">
        <v>61</v>
      </c>
    </row>
    <row r="152" ht="25">
      <c r="A152" s="1" t="s">
        <v>59</v>
      </c>
      <c r="B152" s="1">
        <v>40</v>
      </c>
      <c r="C152" s="26" t="s">
        <v>188</v>
      </c>
      <c r="D152" t="s">
        <v>61</v>
      </c>
      <c r="E152" s="27" t="s">
        <v>189</v>
      </c>
      <c r="F152" s="28" t="s">
        <v>118</v>
      </c>
      <c r="G152" s="29">
        <v>1.413</v>
      </c>
      <c r="H152" s="28">
        <v>2.3010199999999998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64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7.5">
      <c r="A153" s="1" t="s">
        <v>65</v>
      </c>
      <c r="E153" s="27" t="s">
        <v>190</v>
      </c>
    </row>
    <row r="154" ht="52">
      <c r="A154" s="1" t="s">
        <v>66</v>
      </c>
      <c r="E154" s="33" t="s">
        <v>191</v>
      </c>
    </row>
    <row r="155">
      <c r="A155" s="1" t="s">
        <v>68</v>
      </c>
      <c r="E155" s="27" t="s">
        <v>61</v>
      </c>
    </row>
    <row r="156" ht="25">
      <c r="A156" s="1" t="s">
        <v>59</v>
      </c>
      <c r="B156" s="1">
        <v>41</v>
      </c>
      <c r="C156" s="26" t="s">
        <v>192</v>
      </c>
      <c r="D156" t="s">
        <v>61</v>
      </c>
      <c r="E156" s="27" t="s">
        <v>193</v>
      </c>
      <c r="F156" s="28" t="s">
        <v>118</v>
      </c>
      <c r="G156" s="29">
        <v>13.528</v>
      </c>
      <c r="H156" s="28">
        <v>2.3010199999999998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64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65</v>
      </c>
      <c r="E157" s="27" t="s">
        <v>193</v>
      </c>
    </row>
    <row r="158" ht="52">
      <c r="A158" s="1" t="s">
        <v>66</v>
      </c>
      <c r="E158" s="33" t="s">
        <v>194</v>
      </c>
    </row>
    <row r="159">
      <c r="A159" s="1" t="s">
        <v>68</v>
      </c>
      <c r="E159" s="27" t="s">
        <v>61</v>
      </c>
    </row>
    <row r="160" ht="25">
      <c r="A160" s="1" t="s">
        <v>59</v>
      </c>
      <c r="B160" s="1">
        <v>42</v>
      </c>
      <c r="C160" s="26" t="s">
        <v>195</v>
      </c>
      <c r="D160" t="s">
        <v>61</v>
      </c>
      <c r="E160" s="27" t="s">
        <v>196</v>
      </c>
      <c r="F160" s="28" t="s">
        <v>71</v>
      </c>
      <c r="G160" s="29">
        <v>3.7679999999999998</v>
      </c>
      <c r="H160" s="28">
        <v>0.0078799999999999999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64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 ht="25">
      <c r="A161" s="1" t="s">
        <v>65</v>
      </c>
      <c r="E161" s="27" t="s">
        <v>196</v>
      </c>
    </row>
    <row r="162" ht="52">
      <c r="A162" s="1" t="s">
        <v>66</v>
      </c>
      <c r="E162" s="33" t="s">
        <v>197</v>
      </c>
    </row>
    <row r="163">
      <c r="A163" s="1" t="s">
        <v>68</v>
      </c>
      <c r="E163" s="27" t="s">
        <v>61</v>
      </c>
    </row>
    <row r="164" ht="25">
      <c r="A164" s="1" t="s">
        <v>59</v>
      </c>
      <c r="B164" s="1">
        <v>43</v>
      </c>
      <c r="C164" s="26" t="s">
        <v>198</v>
      </c>
      <c r="D164" t="s">
        <v>61</v>
      </c>
      <c r="E164" s="27" t="s">
        <v>199</v>
      </c>
      <c r="F164" s="28" t="s">
        <v>71</v>
      </c>
      <c r="G164" s="29">
        <v>3.7679999999999998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64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">
      <c r="A165" s="1" t="s">
        <v>65</v>
      </c>
      <c r="E165" s="27" t="s">
        <v>199</v>
      </c>
    </row>
    <row r="166" ht="52">
      <c r="A166" s="1" t="s">
        <v>66</v>
      </c>
      <c r="E166" s="33" t="s">
        <v>197</v>
      </c>
    </row>
    <row r="167">
      <c r="A167" s="1" t="s">
        <v>68</v>
      </c>
      <c r="E167" s="27" t="s">
        <v>61</v>
      </c>
    </row>
    <row r="168">
      <c r="A168" s="1" t="s">
        <v>59</v>
      </c>
      <c r="B168" s="1">
        <v>36</v>
      </c>
      <c r="C168" s="26" t="s">
        <v>200</v>
      </c>
      <c r="D168" t="s">
        <v>61</v>
      </c>
      <c r="E168" s="27" t="s">
        <v>201</v>
      </c>
      <c r="F168" s="28" t="s">
        <v>186</v>
      </c>
      <c r="G168" s="29">
        <v>1.01</v>
      </c>
      <c r="H168" s="28">
        <v>0.028000000000000001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64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65</v>
      </c>
      <c r="E169" s="27" t="s">
        <v>201</v>
      </c>
    </row>
    <row r="170" ht="26">
      <c r="A170" s="1" t="s">
        <v>66</v>
      </c>
      <c r="E170" s="33" t="s">
        <v>202</v>
      </c>
    </row>
    <row r="171">
      <c r="A171" s="1" t="s">
        <v>68</v>
      </c>
      <c r="E171" s="27" t="s">
        <v>61</v>
      </c>
    </row>
    <row r="172">
      <c r="A172" s="1" t="s">
        <v>59</v>
      </c>
      <c r="B172" s="1">
        <v>37</v>
      </c>
      <c r="C172" s="26" t="s">
        <v>203</v>
      </c>
      <c r="D172" t="s">
        <v>61</v>
      </c>
      <c r="E172" s="27" t="s">
        <v>204</v>
      </c>
      <c r="F172" s="28" t="s">
        <v>186</v>
      </c>
      <c r="G172" s="29">
        <v>3.0299999999999998</v>
      </c>
      <c r="H172" s="28">
        <v>0.040000000000000001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64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65</v>
      </c>
      <c r="E173" s="27" t="s">
        <v>204</v>
      </c>
    </row>
    <row r="174" ht="26">
      <c r="A174" s="1" t="s">
        <v>66</v>
      </c>
      <c r="E174" s="33" t="s">
        <v>205</v>
      </c>
    </row>
    <row r="175">
      <c r="A175" s="1" t="s">
        <v>68</v>
      </c>
      <c r="E175" s="27" t="s">
        <v>61</v>
      </c>
    </row>
    <row r="176">
      <c r="A176" s="1" t="s">
        <v>59</v>
      </c>
      <c r="B176" s="1">
        <v>38</v>
      </c>
      <c r="C176" s="26" t="s">
        <v>206</v>
      </c>
      <c r="D176" t="s">
        <v>61</v>
      </c>
      <c r="E176" s="27" t="s">
        <v>207</v>
      </c>
      <c r="F176" s="28" t="s">
        <v>186</v>
      </c>
      <c r="G176" s="29">
        <v>3.0299999999999998</v>
      </c>
      <c r="H176" s="28">
        <v>0.050999999999999997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64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65</v>
      </c>
      <c r="E177" s="27" t="s">
        <v>207</v>
      </c>
    </row>
    <row r="178" ht="39">
      <c r="A178" s="1" t="s">
        <v>66</v>
      </c>
      <c r="E178" s="33" t="s">
        <v>208</v>
      </c>
    </row>
    <row r="179">
      <c r="A179" s="1" t="s">
        <v>68</v>
      </c>
      <c r="E179" s="27" t="s">
        <v>61</v>
      </c>
    </row>
    <row r="180">
      <c r="A180" s="1" t="s">
        <v>59</v>
      </c>
      <c r="B180" s="1">
        <v>39</v>
      </c>
      <c r="C180" s="26" t="s">
        <v>209</v>
      </c>
      <c r="D180" t="s">
        <v>61</v>
      </c>
      <c r="E180" s="27" t="s">
        <v>210</v>
      </c>
      <c r="F180" s="28" t="s">
        <v>186</v>
      </c>
      <c r="G180" s="29">
        <v>7.0700000000000003</v>
      </c>
      <c r="H180" s="28">
        <v>0.068000000000000005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64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65</v>
      </c>
      <c r="E181" s="27" t="s">
        <v>210</v>
      </c>
    </row>
    <row r="182" ht="39">
      <c r="A182" s="1" t="s">
        <v>66</v>
      </c>
      <c r="E182" s="33" t="s">
        <v>211</v>
      </c>
    </row>
    <row r="183">
      <c r="A183" s="1" t="s">
        <v>68</v>
      </c>
      <c r="E183" s="27" t="s">
        <v>61</v>
      </c>
    </row>
    <row r="184" ht="13">
      <c r="A184" s="1" t="s">
        <v>56</v>
      </c>
      <c r="C184" s="22" t="s">
        <v>212</v>
      </c>
      <c r="E184" s="23" t="s">
        <v>213</v>
      </c>
      <c r="L184" s="24">
        <f>SUMIFS(L185:L220,A185:A220,"P")</f>
        <v>0</v>
      </c>
      <c r="M184" s="24">
        <f>SUMIFS(M185:M220,A185:A220,"P")</f>
        <v>0</v>
      </c>
      <c r="N184" s="25"/>
    </row>
    <row r="185" ht="25">
      <c r="A185" s="1" t="s">
        <v>59</v>
      </c>
      <c r="B185" s="1">
        <v>44</v>
      </c>
      <c r="C185" s="26" t="s">
        <v>214</v>
      </c>
      <c r="D185" t="s">
        <v>61</v>
      </c>
      <c r="E185" s="27" t="s">
        <v>215</v>
      </c>
      <c r="F185" s="28" t="s">
        <v>71</v>
      </c>
      <c r="G185" s="29">
        <v>124.95999999999999</v>
      </c>
      <c r="H185" s="28">
        <v>0.46000000000000002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64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">
      <c r="A186" s="1" t="s">
        <v>65</v>
      </c>
      <c r="E186" s="27" t="s">
        <v>215</v>
      </c>
    </row>
    <row r="187" ht="104">
      <c r="A187" s="1" t="s">
        <v>66</v>
      </c>
      <c r="E187" s="33" t="s">
        <v>77</v>
      </c>
    </row>
    <row r="188">
      <c r="A188" s="1" t="s">
        <v>68</v>
      </c>
      <c r="E188" s="27" t="s">
        <v>61</v>
      </c>
    </row>
    <row r="189" ht="25">
      <c r="A189" s="1" t="s">
        <v>59</v>
      </c>
      <c r="B189" s="1">
        <v>45</v>
      </c>
      <c r="C189" s="26" t="s">
        <v>216</v>
      </c>
      <c r="D189" t="s">
        <v>61</v>
      </c>
      <c r="E189" s="27" t="s">
        <v>217</v>
      </c>
      <c r="F189" s="28" t="s">
        <v>71</v>
      </c>
      <c r="G189" s="29">
        <v>25.359999999999999</v>
      </c>
      <c r="H189" s="28">
        <v>0.48299999999999998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64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 ht="25">
      <c r="A190" s="1" t="s">
        <v>65</v>
      </c>
      <c r="E190" s="27" t="s">
        <v>217</v>
      </c>
    </row>
    <row r="191" ht="52">
      <c r="A191" s="1" t="s">
        <v>66</v>
      </c>
      <c r="E191" s="33" t="s">
        <v>80</v>
      </c>
    </row>
    <row r="192">
      <c r="A192" s="1" t="s">
        <v>68</v>
      </c>
      <c r="E192" s="27" t="s">
        <v>61</v>
      </c>
    </row>
    <row r="193" ht="25">
      <c r="A193" s="1" t="s">
        <v>59</v>
      </c>
      <c r="B193" s="1">
        <v>46</v>
      </c>
      <c r="C193" s="26" t="s">
        <v>218</v>
      </c>
      <c r="D193" t="s">
        <v>61</v>
      </c>
      <c r="E193" s="27" t="s">
        <v>219</v>
      </c>
      <c r="F193" s="28" t="s">
        <v>71</v>
      </c>
      <c r="G193" s="29">
        <v>25.359999999999999</v>
      </c>
      <c r="H193" s="28">
        <v>0.13188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64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 ht="25">
      <c r="A194" s="1" t="s">
        <v>65</v>
      </c>
      <c r="E194" s="27" t="s">
        <v>219</v>
      </c>
    </row>
    <row r="195" ht="52">
      <c r="A195" s="1" t="s">
        <v>66</v>
      </c>
      <c r="E195" s="33" t="s">
        <v>220</v>
      </c>
    </row>
    <row r="196">
      <c r="A196" s="1" t="s">
        <v>68</v>
      </c>
      <c r="E196" s="27" t="s">
        <v>61</v>
      </c>
    </row>
    <row r="197" ht="25">
      <c r="A197" s="1" t="s">
        <v>59</v>
      </c>
      <c r="B197" s="1">
        <v>47</v>
      </c>
      <c r="C197" s="26" t="s">
        <v>221</v>
      </c>
      <c r="D197" t="s">
        <v>61</v>
      </c>
      <c r="E197" s="27" t="s">
        <v>222</v>
      </c>
      <c r="F197" s="28" t="s">
        <v>71</v>
      </c>
      <c r="G197" s="29">
        <v>25.359999999999999</v>
      </c>
      <c r="H197" s="28">
        <v>0.33206000000000002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64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 ht="25">
      <c r="A198" s="1" t="s">
        <v>65</v>
      </c>
      <c r="E198" s="27" t="s">
        <v>222</v>
      </c>
    </row>
    <row r="199" ht="52">
      <c r="A199" s="1" t="s">
        <v>66</v>
      </c>
      <c r="E199" s="33" t="s">
        <v>84</v>
      </c>
    </row>
    <row r="200">
      <c r="A200" s="1" t="s">
        <v>68</v>
      </c>
      <c r="E200" s="27" t="s">
        <v>61</v>
      </c>
    </row>
    <row r="201">
      <c r="A201" s="1" t="s">
        <v>59</v>
      </c>
      <c r="B201" s="1">
        <v>48</v>
      </c>
      <c r="C201" s="26" t="s">
        <v>223</v>
      </c>
      <c r="D201" t="s">
        <v>61</v>
      </c>
      <c r="E201" s="27" t="s">
        <v>224</v>
      </c>
      <c r="F201" s="28" t="s">
        <v>71</v>
      </c>
      <c r="G201" s="29">
        <v>25.359999999999999</v>
      </c>
      <c r="H201" s="28">
        <v>0.00034000000000000002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64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65</v>
      </c>
      <c r="E202" s="27" t="s">
        <v>224</v>
      </c>
    </row>
    <row r="203" ht="65">
      <c r="A203" s="1" t="s">
        <v>66</v>
      </c>
      <c r="E203" s="33" t="s">
        <v>225</v>
      </c>
    </row>
    <row r="204">
      <c r="A204" s="1" t="s">
        <v>68</v>
      </c>
      <c r="E204" s="27" t="s">
        <v>61</v>
      </c>
    </row>
    <row r="205">
      <c r="A205" s="1" t="s">
        <v>59</v>
      </c>
      <c r="B205" s="1">
        <v>51</v>
      </c>
      <c r="C205" s="26" t="s">
        <v>226</v>
      </c>
      <c r="D205" t="s">
        <v>61</v>
      </c>
      <c r="E205" s="27" t="s">
        <v>227</v>
      </c>
      <c r="F205" s="28" t="s">
        <v>71</v>
      </c>
      <c r="G205" s="29">
        <v>60.619999999999997</v>
      </c>
      <c r="H205" s="28">
        <v>0.00051000000000000004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64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65</v>
      </c>
      <c r="E206" s="27" t="s">
        <v>227</v>
      </c>
    </row>
    <row r="207" ht="104">
      <c r="A207" s="1" t="s">
        <v>66</v>
      </c>
      <c r="E207" s="33" t="s">
        <v>228</v>
      </c>
    </row>
    <row r="208">
      <c r="A208" s="1" t="s">
        <v>68</v>
      </c>
      <c r="E208" s="27" t="s">
        <v>61</v>
      </c>
    </row>
    <row r="209" ht="25">
      <c r="A209" s="1" t="s">
        <v>59</v>
      </c>
      <c r="B209" s="1">
        <v>49</v>
      </c>
      <c r="C209" s="26" t="s">
        <v>229</v>
      </c>
      <c r="D209" t="s">
        <v>61</v>
      </c>
      <c r="E209" s="27" t="s">
        <v>230</v>
      </c>
      <c r="F209" s="28" t="s">
        <v>71</v>
      </c>
      <c r="G209" s="29">
        <v>35.259999999999998</v>
      </c>
      <c r="H209" s="28">
        <v>0.12966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64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5">
      <c r="A210" s="1" t="s">
        <v>65</v>
      </c>
      <c r="E210" s="27" t="s">
        <v>231</v>
      </c>
    </row>
    <row r="211" ht="52">
      <c r="A211" s="1" t="s">
        <v>66</v>
      </c>
      <c r="E211" s="33" t="s">
        <v>91</v>
      </c>
    </row>
    <row r="212">
      <c r="A212" s="1" t="s">
        <v>68</v>
      </c>
      <c r="E212" s="27" t="s">
        <v>61</v>
      </c>
    </row>
    <row r="213" ht="25">
      <c r="A213" s="1" t="s">
        <v>59</v>
      </c>
      <c r="B213" s="1">
        <v>50</v>
      </c>
      <c r="C213" s="26" t="s">
        <v>232</v>
      </c>
      <c r="D213" t="s">
        <v>61</v>
      </c>
      <c r="E213" s="27" t="s">
        <v>233</v>
      </c>
      <c r="F213" s="28" t="s">
        <v>71</v>
      </c>
      <c r="G213" s="29">
        <v>25.359999999999999</v>
      </c>
      <c r="H213" s="28">
        <v>0.15559000000000001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64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5">
      <c r="A214" s="1" t="s">
        <v>65</v>
      </c>
      <c r="E214" s="27" t="s">
        <v>233</v>
      </c>
    </row>
    <row r="215" ht="52">
      <c r="A215" s="1" t="s">
        <v>66</v>
      </c>
      <c r="E215" s="33" t="s">
        <v>234</v>
      </c>
    </row>
    <row r="216">
      <c r="A216" s="1" t="s">
        <v>68</v>
      </c>
      <c r="E216" s="27" t="s">
        <v>61</v>
      </c>
    </row>
    <row r="217" ht="25">
      <c r="A217" s="1" t="s">
        <v>59</v>
      </c>
      <c r="B217" s="1">
        <v>52</v>
      </c>
      <c r="C217" s="26" t="s">
        <v>235</v>
      </c>
      <c r="D217" t="s">
        <v>61</v>
      </c>
      <c r="E217" s="27" t="s">
        <v>236</v>
      </c>
      <c r="F217" s="28" t="s">
        <v>71</v>
      </c>
      <c r="G217" s="29">
        <v>134.84</v>
      </c>
      <c r="H217" s="28">
        <v>0.1837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64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7.5">
      <c r="A218" s="1" t="s">
        <v>65</v>
      </c>
      <c r="E218" s="27" t="s">
        <v>237</v>
      </c>
    </row>
    <row r="219" ht="104">
      <c r="A219" s="1" t="s">
        <v>66</v>
      </c>
      <c r="E219" s="33" t="s">
        <v>238</v>
      </c>
    </row>
    <row r="220">
      <c r="A220" s="1" t="s">
        <v>68</v>
      </c>
      <c r="E220" s="27" t="s">
        <v>61</v>
      </c>
    </row>
    <row r="221" ht="13">
      <c r="A221" s="1" t="s">
        <v>56</v>
      </c>
      <c r="C221" s="22" t="s">
        <v>239</v>
      </c>
      <c r="E221" s="23" t="s">
        <v>240</v>
      </c>
      <c r="L221" s="24">
        <f>SUMIFS(L222:L365,A222:A365,"P")</f>
        <v>0</v>
      </c>
      <c r="M221" s="24">
        <f>SUMIFS(M222:M365,A222:A365,"P")</f>
        <v>0</v>
      </c>
      <c r="N221" s="25"/>
    </row>
    <row r="222">
      <c r="A222" s="1" t="s">
        <v>59</v>
      </c>
      <c r="B222" s="1">
        <v>60</v>
      </c>
      <c r="C222" s="26" t="s">
        <v>241</v>
      </c>
      <c r="D222" t="s">
        <v>61</v>
      </c>
      <c r="E222" s="27" t="s">
        <v>242</v>
      </c>
      <c r="F222" s="28" t="s">
        <v>186</v>
      </c>
      <c r="G222" s="29">
        <v>65</v>
      </c>
      <c r="H222" s="28">
        <v>0.00069999999999999999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64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65</v>
      </c>
      <c r="E223" s="27" t="s">
        <v>242</v>
      </c>
    </row>
    <row r="224" ht="39">
      <c r="A224" s="1" t="s">
        <v>66</v>
      </c>
      <c r="E224" s="33" t="s">
        <v>243</v>
      </c>
    </row>
    <row r="225">
      <c r="A225" s="1" t="s">
        <v>68</v>
      </c>
      <c r="E225" s="27" t="s">
        <v>61</v>
      </c>
    </row>
    <row r="226">
      <c r="A226" s="1" t="s">
        <v>59</v>
      </c>
      <c r="B226" s="1">
        <v>85</v>
      </c>
      <c r="C226" s="26" t="s">
        <v>244</v>
      </c>
      <c r="D226" t="s">
        <v>61</v>
      </c>
      <c r="E226" s="27" t="s">
        <v>245</v>
      </c>
      <c r="F226" s="28" t="s">
        <v>186</v>
      </c>
      <c r="G226" s="29">
        <v>8</v>
      </c>
      <c r="H226" s="28">
        <v>0.19600000000000001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64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65</v>
      </c>
      <c r="E227" s="27" t="s">
        <v>245</v>
      </c>
    </row>
    <row r="228" ht="52">
      <c r="A228" s="1" t="s">
        <v>66</v>
      </c>
      <c r="E228" s="33" t="s">
        <v>246</v>
      </c>
    </row>
    <row r="229">
      <c r="A229" s="1" t="s">
        <v>68</v>
      </c>
      <c r="E229" s="27" t="s">
        <v>61</v>
      </c>
    </row>
    <row r="230">
      <c r="A230" s="1" t="s">
        <v>59</v>
      </c>
      <c r="B230" s="1">
        <v>67</v>
      </c>
      <c r="C230" s="26" t="s">
        <v>247</v>
      </c>
      <c r="D230" t="s">
        <v>61</v>
      </c>
      <c r="E230" s="27" t="s">
        <v>248</v>
      </c>
      <c r="F230" s="28" t="s">
        <v>186</v>
      </c>
      <c r="G230" s="29">
        <v>6.0599999999999996</v>
      </c>
      <c r="H230" s="28">
        <v>1.6000000000000001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64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65</v>
      </c>
      <c r="E231" s="27" t="s">
        <v>248</v>
      </c>
    </row>
    <row r="232" ht="65">
      <c r="A232" s="1" t="s">
        <v>66</v>
      </c>
      <c r="E232" s="33" t="s">
        <v>249</v>
      </c>
    </row>
    <row r="233">
      <c r="A233" s="1" t="s">
        <v>68</v>
      </c>
      <c r="E233" s="27" t="s">
        <v>61</v>
      </c>
    </row>
    <row r="234">
      <c r="A234" s="1" t="s">
        <v>59</v>
      </c>
      <c r="B234" s="1">
        <v>68</v>
      </c>
      <c r="C234" s="26" t="s">
        <v>250</v>
      </c>
      <c r="D234" t="s">
        <v>61</v>
      </c>
      <c r="E234" s="27" t="s">
        <v>248</v>
      </c>
      <c r="F234" s="28" t="s">
        <v>186</v>
      </c>
      <c r="G234" s="29">
        <v>1.01</v>
      </c>
      <c r="H234" s="28">
        <v>1.6000000000000001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64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65</v>
      </c>
      <c r="E235" s="27" t="s">
        <v>248</v>
      </c>
    </row>
    <row r="236" ht="52">
      <c r="A236" s="1" t="s">
        <v>66</v>
      </c>
      <c r="E236" s="33" t="s">
        <v>251</v>
      </c>
    </row>
    <row r="237">
      <c r="A237" s="1" t="s">
        <v>68</v>
      </c>
      <c r="E237" s="27" t="s">
        <v>61</v>
      </c>
    </row>
    <row r="238">
      <c r="A238" s="1" t="s">
        <v>59</v>
      </c>
      <c r="B238" s="1">
        <v>70</v>
      </c>
      <c r="C238" s="26" t="s">
        <v>252</v>
      </c>
      <c r="D238" t="s">
        <v>61</v>
      </c>
      <c r="E238" s="27" t="s">
        <v>253</v>
      </c>
      <c r="F238" s="28" t="s">
        <v>186</v>
      </c>
      <c r="G238" s="29">
        <v>1.01</v>
      </c>
      <c r="H238" s="28">
        <v>2.1000000000000001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64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65</v>
      </c>
      <c r="E239" s="27" t="s">
        <v>253</v>
      </c>
    </row>
    <row r="240" ht="52">
      <c r="A240" s="1" t="s">
        <v>66</v>
      </c>
      <c r="E240" s="33" t="s">
        <v>254</v>
      </c>
    </row>
    <row r="241">
      <c r="A241" s="1" t="s">
        <v>68</v>
      </c>
      <c r="E241" s="27" t="s">
        <v>61</v>
      </c>
    </row>
    <row r="242">
      <c r="A242" s="1" t="s">
        <v>59</v>
      </c>
      <c r="B242" s="1">
        <v>74</v>
      </c>
      <c r="C242" s="26" t="s">
        <v>255</v>
      </c>
      <c r="D242" t="s">
        <v>61</v>
      </c>
      <c r="E242" s="27" t="s">
        <v>256</v>
      </c>
      <c r="F242" s="28" t="s">
        <v>186</v>
      </c>
      <c r="G242" s="29">
        <v>1.01</v>
      </c>
      <c r="H242" s="28">
        <v>0.254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64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65</v>
      </c>
      <c r="E243" s="27" t="s">
        <v>256</v>
      </c>
    </row>
    <row r="244" ht="39">
      <c r="A244" s="1" t="s">
        <v>66</v>
      </c>
      <c r="E244" s="33" t="s">
        <v>257</v>
      </c>
    </row>
    <row r="245">
      <c r="A245" s="1" t="s">
        <v>68</v>
      </c>
      <c r="E245" s="27" t="s">
        <v>61</v>
      </c>
    </row>
    <row r="246">
      <c r="A246" s="1" t="s">
        <v>59</v>
      </c>
      <c r="B246" s="1">
        <v>77</v>
      </c>
      <c r="C246" s="26" t="s">
        <v>258</v>
      </c>
      <c r="D246" t="s">
        <v>61</v>
      </c>
      <c r="E246" s="27" t="s">
        <v>259</v>
      </c>
      <c r="F246" s="28" t="s">
        <v>186</v>
      </c>
      <c r="G246" s="29">
        <v>1.01</v>
      </c>
      <c r="H246" s="28">
        <v>0.50600000000000001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64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65</v>
      </c>
      <c r="E247" s="27" t="s">
        <v>259</v>
      </c>
    </row>
    <row r="248" ht="39">
      <c r="A248" s="1" t="s">
        <v>66</v>
      </c>
      <c r="E248" s="33" t="s">
        <v>257</v>
      </c>
    </row>
    <row r="249">
      <c r="A249" s="1" t="s">
        <v>68</v>
      </c>
      <c r="E249" s="27" t="s">
        <v>61</v>
      </c>
    </row>
    <row r="250">
      <c r="A250" s="1" t="s">
        <v>59</v>
      </c>
      <c r="B250" s="1">
        <v>57</v>
      </c>
      <c r="C250" s="26" t="s">
        <v>260</v>
      </c>
      <c r="D250" t="s">
        <v>61</v>
      </c>
      <c r="E250" s="27" t="s">
        <v>261</v>
      </c>
      <c r="F250" s="28" t="s">
        <v>101</v>
      </c>
      <c r="G250" s="29">
        <v>10.1</v>
      </c>
      <c r="H250" s="28">
        <v>0.30399999999999999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64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65</v>
      </c>
      <c r="E251" s="27" t="s">
        <v>261</v>
      </c>
    </row>
    <row r="252" ht="39">
      <c r="A252" s="1" t="s">
        <v>66</v>
      </c>
      <c r="E252" s="33" t="s">
        <v>262</v>
      </c>
    </row>
    <row r="253">
      <c r="A253" s="1" t="s">
        <v>68</v>
      </c>
      <c r="E253" s="27" t="s">
        <v>61</v>
      </c>
    </row>
    <row r="254">
      <c r="A254" s="1" t="s">
        <v>59</v>
      </c>
      <c r="B254" s="1">
        <v>55</v>
      </c>
      <c r="C254" s="26" t="s">
        <v>263</v>
      </c>
      <c r="D254" t="s">
        <v>61</v>
      </c>
      <c r="E254" s="27" t="s">
        <v>264</v>
      </c>
      <c r="F254" s="28" t="s">
        <v>186</v>
      </c>
      <c r="G254" s="29">
        <v>8.0800000000000001</v>
      </c>
      <c r="H254" s="28">
        <v>0.02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64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65</v>
      </c>
      <c r="E255" s="27" t="s">
        <v>264</v>
      </c>
    </row>
    <row r="256" ht="39">
      <c r="A256" s="1" t="s">
        <v>66</v>
      </c>
      <c r="E256" s="33" t="s">
        <v>265</v>
      </c>
    </row>
    <row r="257">
      <c r="A257" s="1" t="s">
        <v>68</v>
      </c>
      <c r="E257" s="27" t="s">
        <v>61</v>
      </c>
    </row>
    <row r="258">
      <c r="A258" s="1" t="s">
        <v>59</v>
      </c>
      <c r="B258" s="1">
        <v>73</v>
      </c>
      <c r="C258" s="26" t="s">
        <v>266</v>
      </c>
      <c r="D258" t="s">
        <v>61</v>
      </c>
      <c r="E258" s="27" t="s">
        <v>256</v>
      </c>
      <c r="F258" s="28" t="s">
        <v>186</v>
      </c>
      <c r="G258" s="29">
        <v>3.0299999999999998</v>
      </c>
      <c r="H258" s="28">
        <v>0.254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64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65</v>
      </c>
      <c r="E259" s="27" t="s">
        <v>256</v>
      </c>
    </row>
    <row r="260" ht="26">
      <c r="A260" s="1" t="s">
        <v>66</v>
      </c>
      <c r="E260" s="33" t="s">
        <v>205</v>
      </c>
    </row>
    <row r="261">
      <c r="A261" s="1" t="s">
        <v>68</v>
      </c>
      <c r="E261" s="27" t="s">
        <v>61</v>
      </c>
    </row>
    <row r="262">
      <c r="A262" s="1" t="s">
        <v>59</v>
      </c>
      <c r="B262" s="1">
        <v>76</v>
      </c>
      <c r="C262" s="26" t="s">
        <v>267</v>
      </c>
      <c r="D262" t="s">
        <v>61</v>
      </c>
      <c r="E262" s="27" t="s">
        <v>259</v>
      </c>
      <c r="F262" s="28" t="s">
        <v>186</v>
      </c>
      <c r="G262" s="29">
        <v>3.0299999999999998</v>
      </c>
      <c r="H262" s="28">
        <v>0.50600000000000001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64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65</v>
      </c>
      <c r="E263" s="27" t="s">
        <v>259</v>
      </c>
    </row>
    <row r="264" ht="39">
      <c r="A264" s="1" t="s">
        <v>66</v>
      </c>
      <c r="E264" s="33" t="s">
        <v>268</v>
      </c>
    </row>
    <row r="265">
      <c r="A265" s="1" t="s">
        <v>68</v>
      </c>
      <c r="E265" s="27" t="s">
        <v>61</v>
      </c>
    </row>
    <row r="266">
      <c r="A266" s="1" t="s">
        <v>59</v>
      </c>
      <c r="B266" s="1">
        <v>79</v>
      </c>
      <c r="C266" s="26" t="s">
        <v>269</v>
      </c>
      <c r="D266" t="s">
        <v>61</v>
      </c>
      <c r="E266" s="27" t="s">
        <v>270</v>
      </c>
      <c r="F266" s="28" t="s">
        <v>186</v>
      </c>
      <c r="G266" s="29">
        <v>5.0499999999999998</v>
      </c>
      <c r="H266" s="28">
        <v>1.0129999999999999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64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65</v>
      </c>
      <c r="E267" s="27" t="s">
        <v>270</v>
      </c>
    </row>
    <row r="268" ht="26">
      <c r="A268" s="1" t="s">
        <v>66</v>
      </c>
      <c r="E268" s="33" t="s">
        <v>271</v>
      </c>
    </row>
    <row r="269">
      <c r="A269" s="1" t="s">
        <v>68</v>
      </c>
      <c r="E269" s="27" t="s">
        <v>61</v>
      </c>
    </row>
    <row r="270">
      <c r="A270" s="1" t="s">
        <v>59</v>
      </c>
      <c r="B270" s="1">
        <v>82</v>
      </c>
      <c r="C270" s="26" t="s">
        <v>272</v>
      </c>
      <c r="D270" t="s">
        <v>61</v>
      </c>
      <c r="E270" s="27" t="s">
        <v>273</v>
      </c>
      <c r="F270" s="28" t="s">
        <v>186</v>
      </c>
      <c r="G270" s="29">
        <v>8.0800000000000001</v>
      </c>
      <c r="H270" s="28">
        <v>0.54800000000000004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64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65</v>
      </c>
      <c r="E271" s="27" t="s">
        <v>273</v>
      </c>
    </row>
    <row r="272" ht="39">
      <c r="A272" s="1" t="s">
        <v>66</v>
      </c>
      <c r="E272" s="33" t="s">
        <v>274</v>
      </c>
    </row>
    <row r="273">
      <c r="A273" s="1" t="s">
        <v>68</v>
      </c>
      <c r="E273" s="27" t="s">
        <v>61</v>
      </c>
    </row>
    <row r="274">
      <c r="A274" s="1" t="s">
        <v>59</v>
      </c>
      <c r="B274" s="1">
        <v>71</v>
      </c>
      <c r="C274" s="26" t="s">
        <v>275</v>
      </c>
      <c r="D274" t="s">
        <v>61</v>
      </c>
      <c r="E274" s="27" t="s">
        <v>276</v>
      </c>
      <c r="F274" s="28" t="s">
        <v>186</v>
      </c>
      <c r="G274" s="29">
        <v>22</v>
      </c>
      <c r="H274" s="28">
        <v>0.002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64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65</v>
      </c>
      <c r="E275" s="27" t="s">
        <v>276</v>
      </c>
    </row>
    <row r="276" ht="39">
      <c r="A276" s="1" t="s">
        <v>66</v>
      </c>
      <c r="E276" s="33" t="s">
        <v>277</v>
      </c>
    </row>
    <row r="277">
      <c r="A277" s="1" t="s">
        <v>68</v>
      </c>
      <c r="E277" s="27" t="s">
        <v>61</v>
      </c>
    </row>
    <row r="278">
      <c r="A278" s="1" t="s">
        <v>59</v>
      </c>
      <c r="B278" s="1">
        <v>80</v>
      </c>
      <c r="C278" s="26" t="s">
        <v>278</v>
      </c>
      <c r="D278" t="s">
        <v>61</v>
      </c>
      <c r="E278" s="27" t="s">
        <v>270</v>
      </c>
      <c r="F278" s="28" t="s">
        <v>186</v>
      </c>
      <c r="G278" s="29">
        <v>1.01</v>
      </c>
      <c r="H278" s="28">
        <v>1.0129999999999999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64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65</v>
      </c>
      <c r="E279" s="27" t="s">
        <v>270</v>
      </c>
    </row>
    <row r="280" ht="39">
      <c r="A280" s="1" t="s">
        <v>66</v>
      </c>
      <c r="E280" s="33" t="s">
        <v>257</v>
      </c>
    </row>
    <row r="281">
      <c r="A281" s="1" t="s">
        <v>68</v>
      </c>
      <c r="E281" s="27" t="s">
        <v>61</v>
      </c>
    </row>
    <row r="282">
      <c r="A282" s="1" t="s">
        <v>59</v>
      </c>
      <c r="B282" s="1">
        <v>59</v>
      </c>
      <c r="C282" s="26" t="s">
        <v>279</v>
      </c>
      <c r="D282" t="s">
        <v>61</v>
      </c>
      <c r="E282" s="27" t="s">
        <v>280</v>
      </c>
      <c r="F282" s="28" t="s">
        <v>101</v>
      </c>
      <c r="G282" s="29">
        <v>164.024</v>
      </c>
      <c r="H282" s="28">
        <v>0.10000000000000001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64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65</v>
      </c>
      <c r="E283" s="27" t="s">
        <v>280</v>
      </c>
    </row>
    <row r="284" ht="52">
      <c r="A284" s="1" t="s">
        <v>66</v>
      </c>
      <c r="E284" s="33" t="s">
        <v>281</v>
      </c>
    </row>
    <row r="285">
      <c r="A285" s="1" t="s">
        <v>68</v>
      </c>
      <c r="E285" s="27" t="s">
        <v>61</v>
      </c>
    </row>
    <row r="286" ht="25">
      <c r="A286" s="1" t="s">
        <v>59</v>
      </c>
      <c r="B286" s="1">
        <v>64</v>
      </c>
      <c r="C286" s="26" t="s">
        <v>282</v>
      </c>
      <c r="D286" t="s">
        <v>61</v>
      </c>
      <c r="E286" s="27" t="s">
        <v>283</v>
      </c>
      <c r="F286" s="28" t="s">
        <v>186</v>
      </c>
      <c r="G286" s="29">
        <v>14.210000000000001</v>
      </c>
      <c r="H286" s="28">
        <v>0.056000000000000001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64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 ht="25">
      <c r="A287" s="1" t="s">
        <v>65</v>
      </c>
      <c r="E287" s="27" t="s">
        <v>283</v>
      </c>
    </row>
    <row r="288" ht="52">
      <c r="A288" s="1" t="s">
        <v>66</v>
      </c>
      <c r="E288" s="33" t="s">
        <v>284</v>
      </c>
    </row>
    <row r="289">
      <c r="A289" s="1" t="s">
        <v>68</v>
      </c>
      <c r="E289" s="27" t="s">
        <v>61</v>
      </c>
    </row>
    <row r="290" ht="25">
      <c r="A290" s="1" t="s">
        <v>59</v>
      </c>
      <c r="B290" s="1">
        <v>62</v>
      </c>
      <c r="C290" s="26" t="s">
        <v>285</v>
      </c>
      <c r="D290" t="s">
        <v>61</v>
      </c>
      <c r="E290" s="27" t="s">
        <v>286</v>
      </c>
      <c r="F290" s="28" t="s">
        <v>186</v>
      </c>
      <c r="G290" s="29">
        <v>2.0299999999999998</v>
      </c>
      <c r="H290" s="28">
        <v>0.059999999999999998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64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25">
      <c r="A291" s="1" t="s">
        <v>65</v>
      </c>
      <c r="E291" s="27" t="s">
        <v>286</v>
      </c>
    </row>
    <row r="292" ht="52">
      <c r="A292" s="1" t="s">
        <v>66</v>
      </c>
      <c r="E292" s="33" t="s">
        <v>287</v>
      </c>
    </row>
    <row r="293">
      <c r="A293" s="1" t="s">
        <v>68</v>
      </c>
      <c r="E293" s="27" t="s">
        <v>61</v>
      </c>
    </row>
    <row r="294">
      <c r="A294" s="1" t="s">
        <v>59</v>
      </c>
      <c r="B294" s="1">
        <v>53</v>
      </c>
      <c r="C294" s="26" t="s">
        <v>288</v>
      </c>
      <c r="D294" t="s">
        <v>61</v>
      </c>
      <c r="E294" s="27" t="s">
        <v>289</v>
      </c>
      <c r="F294" s="28" t="s">
        <v>101</v>
      </c>
      <c r="G294" s="29">
        <v>10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64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65</v>
      </c>
      <c r="E295" s="27" t="s">
        <v>289</v>
      </c>
    </row>
    <row r="296" ht="39">
      <c r="A296" s="1" t="s">
        <v>66</v>
      </c>
      <c r="E296" s="33" t="s">
        <v>290</v>
      </c>
    </row>
    <row r="297">
      <c r="A297" s="1" t="s">
        <v>68</v>
      </c>
      <c r="E297" s="27" t="s">
        <v>61</v>
      </c>
    </row>
    <row r="298" ht="25">
      <c r="A298" s="1" t="s">
        <v>59</v>
      </c>
      <c r="B298" s="1">
        <v>54</v>
      </c>
      <c r="C298" s="26" t="s">
        <v>291</v>
      </c>
      <c r="D298" t="s">
        <v>61</v>
      </c>
      <c r="E298" s="27" t="s">
        <v>292</v>
      </c>
      <c r="F298" s="28" t="s">
        <v>186</v>
      </c>
      <c r="G298" s="29">
        <v>8</v>
      </c>
      <c r="H298" s="28">
        <v>0.00165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64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 ht="25">
      <c r="A299" s="1" t="s">
        <v>65</v>
      </c>
      <c r="E299" s="27" t="s">
        <v>292</v>
      </c>
    </row>
    <row r="300" ht="39">
      <c r="A300" s="1" t="s">
        <v>66</v>
      </c>
      <c r="E300" s="33" t="s">
        <v>293</v>
      </c>
    </row>
    <row r="301">
      <c r="A301" s="1" t="s">
        <v>68</v>
      </c>
      <c r="E301" s="27" t="s">
        <v>61</v>
      </c>
    </row>
    <row r="302" ht="25">
      <c r="A302" s="1" t="s">
        <v>59</v>
      </c>
      <c r="B302" s="1">
        <v>56</v>
      </c>
      <c r="C302" s="26" t="s">
        <v>294</v>
      </c>
      <c r="D302" t="s">
        <v>61</v>
      </c>
      <c r="E302" s="27" t="s">
        <v>295</v>
      </c>
      <c r="F302" s="28" t="s">
        <v>101</v>
      </c>
      <c r="G302" s="29">
        <v>10</v>
      </c>
      <c r="H302" s="28">
        <v>0.00018000000000000001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64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 ht="25">
      <c r="A303" s="1" t="s">
        <v>65</v>
      </c>
      <c r="E303" s="27" t="s">
        <v>295</v>
      </c>
    </row>
    <row r="304" ht="39">
      <c r="A304" s="1" t="s">
        <v>66</v>
      </c>
      <c r="E304" s="33" t="s">
        <v>296</v>
      </c>
    </row>
    <row r="305">
      <c r="A305" s="1" t="s">
        <v>68</v>
      </c>
      <c r="E305" s="27" t="s">
        <v>61</v>
      </c>
    </row>
    <row r="306" ht="25">
      <c r="A306" s="1" t="s">
        <v>59</v>
      </c>
      <c r="B306" s="1">
        <v>58</v>
      </c>
      <c r="C306" s="26" t="s">
        <v>297</v>
      </c>
      <c r="D306" t="s">
        <v>61</v>
      </c>
      <c r="E306" s="27" t="s">
        <v>298</v>
      </c>
      <c r="F306" s="28" t="s">
        <v>101</v>
      </c>
      <c r="G306" s="29">
        <v>161.59999999999999</v>
      </c>
      <c r="H306" s="28">
        <v>8.0000000000000007E-05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64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 ht="25">
      <c r="A307" s="1" t="s">
        <v>65</v>
      </c>
      <c r="E307" s="27" t="s">
        <v>298</v>
      </c>
    </row>
    <row r="308" ht="39">
      <c r="A308" s="1" t="s">
        <v>66</v>
      </c>
      <c r="E308" s="33" t="s">
        <v>299</v>
      </c>
    </row>
    <row r="309">
      <c r="A309" s="1" t="s">
        <v>68</v>
      </c>
      <c r="E309" s="27" t="s">
        <v>61</v>
      </c>
    </row>
    <row r="310" ht="25">
      <c r="A310" s="1" t="s">
        <v>59</v>
      </c>
      <c r="B310" s="1">
        <v>61</v>
      </c>
      <c r="C310" s="26" t="s">
        <v>300</v>
      </c>
      <c r="D310" t="s">
        <v>61</v>
      </c>
      <c r="E310" s="27" t="s">
        <v>301</v>
      </c>
      <c r="F310" s="28" t="s">
        <v>186</v>
      </c>
      <c r="G310" s="29">
        <v>2</v>
      </c>
      <c r="H310" s="28">
        <v>0.00016000000000000001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64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 ht="25">
      <c r="A311" s="1" t="s">
        <v>65</v>
      </c>
      <c r="E311" s="27" t="s">
        <v>301</v>
      </c>
    </row>
    <row r="312" ht="39">
      <c r="A312" s="1" t="s">
        <v>66</v>
      </c>
      <c r="E312" s="33" t="s">
        <v>302</v>
      </c>
    </row>
    <row r="313">
      <c r="A313" s="1" t="s">
        <v>68</v>
      </c>
      <c r="E313" s="27" t="s">
        <v>61</v>
      </c>
    </row>
    <row r="314" ht="25">
      <c r="A314" s="1" t="s">
        <v>59</v>
      </c>
      <c r="B314" s="1">
        <v>63</v>
      </c>
      <c r="C314" s="26" t="s">
        <v>303</v>
      </c>
      <c r="D314" t="s">
        <v>61</v>
      </c>
      <c r="E314" s="27" t="s">
        <v>304</v>
      </c>
      <c r="F314" s="28" t="s">
        <v>186</v>
      </c>
      <c r="G314" s="29">
        <v>14</v>
      </c>
      <c r="H314" s="28">
        <v>9.0000000000000006E-05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64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 ht="25">
      <c r="A315" s="1" t="s">
        <v>65</v>
      </c>
      <c r="E315" s="27" t="s">
        <v>304</v>
      </c>
    </row>
    <row r="316" ht="52">
      <c r="A316" s="1" t="s">
        <v>66</v>
      </c>
      <c r="E316" s="33" t="s">
        <v>305</v>
      </c>
    </row>
    <row r="317">
      <c r="A317" s="1" t="s">
        <v>68</v>
      </c>
      <c r="E317" s="27" t="s">
        <v>61</v>
      </c>
    </row>
    <row r="318" ht="25">
      <c r="A318" s="1" t="s">
        <v>59</v>
      </c>
      <c r="B318" s="1">
        <v>65</v>
      </c>
      <c r="C318" s="26" t="s">
        <v>306</v>
      </c>
      <c r="D318" t="s">
        <v>61</v>
      </c>
      <c r="E318" s="27" t="s">
        <v>307</v>
      </c>
      <c r="F318" s="28" t="s">
        <v>118</v>
      </c>
      <c r="G318" s="29">
        <v>17.800000000000001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64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 ht="25">
      <c r="A319" s="1" t="s">
        <v>65</v>
      </c>
      <c r="E319" s="27" t="s">
        <v>307</v>
      </c>
    </row>
    <row r="320" ht="52">
      <c r="A320" s="1" t="s">
        <v>66</v>
      </c>
      <c r="E320" s="33" t="s">
        <v>308</v>
      </c>
    </row>
    <row r="321">
      <c r="A321" s="1" t="s">
        <v>68</v>
      </c>
      <c r="E321" s="27" t="s">
        <v>61</v>
      </c>
    </row>
    <row r="322">
      <c r="A322" s="1" t="s">
        <v>59</v>
      </c>
      <c r="B322" s="1">
        <v>66</v>
      </c>
      <c r="C322" s="26" t="s">
        <v>309</v>
      </c>
      <c r="D322" t="s">
        <v>61</v>
      </c>
      <c r="E322" s="27" t="s">
        <v>310</v>
      </c>
      <c r="F322" s="28" t="s">
        <v>186</v>
      </c>
      <c r="G322" s="29">
        <v>7</v>
      </c>
      <c r="H322" s="28">
        <v>0.41948000000000002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64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65</v>
      </c>
      <c r="E323" s="27" t="s">
        <v>310</v>
      </c>
    </row>
    <row r="324" ht="39">
      <c r="A324" s="1" t="s">
        <v>66</v>
      </c>
      <c r="E324" s="33" t="s">
        <v>311</v>
      </c>
    </row>
    <row r="325">
      <c r="A325" s="1" t="s">
        <v>68</v>
      </c>
      <c r="E325" s="27" t="s">
        <v>61</v>
      </c>
    </row>
    <row r="326">
      <c r="A326" s="1" t="s">
        <v>59</v>
      </c>
      <c r="B326" s="1">
        <v>69</v>
      </c>
      <c r="C326" s="26" t="s">
        <v>312</v>
      </c>
      <c r="D326" t="s">
        <v>61</v>
      </c>
      <c r="E326" s="27" t="s">
        <v>313</v>
      </c>
      <c r="F326" s="28" t="s">
        <v>186</v>
      </c>
      <c r="G326" s="29">
        <v>1</v>
      </c>
      <c r="H326" s="28">
        <v>0.41948000000000002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64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65</v>
      </c>
      <c r="E327" s="27" t="s">
        <v>313</v>
      </c>
    </row>
    <row r="328" ht="26">
      <c r="A328" s="1" t="s">
        <v>66</v>
      </c>
      <c r="E328" s="33" t="s">
        <v>314</v>
      </c>
    </row>
    <row r="329">
      <c r="A329" s="1" t="s">
        <v>68</v>
      </c>
      <c r="E329" s="27" t="s">
        <v>61</v>
      </c>
    </row>
    <row r="330">
      <c r="A330" s="1" t="s">
        <v>59</v>
      </c>
      <c r="B330" s="1">
        <v>72</v>
      </c>
      <c r="C330" s="26" t="s">
        <v>315</v>
      </c>
      <c r="D330" t="s">
        <v>61</v>
      </c>
      <c r="E330" s="27" t="s">
        <v>316</v>
      </c>
      <c r="F330" s="28" t="s">
        <v>186</v>
      </c>
      <c r="G330" s="29">
        <v>4</v>
      </c>
      <c r="H330" s="28">
        <v>0.0098899999999999995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64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65</v>
      </c>
      <c r="E331" s="27" t="s">
        <v>316</v>
      </c>
    </row>
    <row r="332" ht="26">
      <c r="A332" s="1" t="s">
        <v>66</v>
      </c>
      <c r="E332" s="33" t="s">
        <v>317</v>
      </c>
    </row>
    <row r="333">
      <c r="A333" s="1" t="s">
        <v>68</v>
      </c>
      <c r="E333" s="27" t="s">
        <v>61</v>
      </c>
    </row>
    <row r="334">
      <c r="A334" s="1" t="s">
        <v>59</v>
      </c>
      <c r="B334" s="1">
        <v>75</v>
      </c>
      <c r="C334" s="26" t="s">
        <v>318</v>
      </c>
      <c r="D334" t="s">
        <v>61</v>
      </c>
      <c r="E334" s="27" t="s">
        <v>319</v>
      </c>
      <c r="F334" s="28" t="s">
        <v>186</v>
      </c>
      <c r="G334" s="29">
        <v>4</v>
      </c>
      <c r="H334" s="28">
        <v>0.0098899999999999995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64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65</v>
      </c>
      <c r="E335" s="27" t="s">
        <v>319</v>
      </c>
    </row>
    <row r="336" ht="39">
      <c r="A336" s="1" t="s">
        <v>66</v>
      </c>
      <c r="E336" s="33" t="s">
        <v>320</v>
      </c>
    </row>
    <row r="337">
      <c r="A337" s="1" t="s">
        <v>68</v>
      </c>
      <c r="E337" s="27" t="s">
        <v>61</v>
      </c>
    </row>
    <row r="338">
      <c r="A338" s="1" t="s">
        <v>59</v>
      </c>
      <c r="B338" s="1">
        <v>78</v>
      </c>
      <c r="C338" s="26" t="s">
        <v>321</v>
      </c>
      <c r="D338" t="s">
        <v>61</v>
      </c>
      <c r="E338" s="27" t="s">
        <v>322</v>
      </c>
      <c r="F338" s="28" t="s">
        <v>186</v>
      </c>
      <c r="G338" s="29">
        <v>6</v>
      </c>
      <c r="H338" s="28">
        <v>0.0098899999999999995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64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65</v>
      </c>
      <c r="E339" s="27" t="s">
        <v>322</v>
      </c>
    </row>
    <row r="340" ht="26">
      <c r="A340" s="1" t="s">
        <v>66</v>
      </c>
      <c r="E340" s="33" t="s">
        <v>323</v>
      </c>
    </row>
    <row r="341">
      <c r="A341" s="1" t="s">
        <v>68</v>
      </c>
      <c r="E341" s="27" t="s">
        <v>61</v>
      </c>
    </row>
    <row r="342">
      <c r="A342" s="1" t="s">
        <v>59</v>
      </c>
      <c r="B342" s="1">
        <v>81</v>
      </c>
      <c r="C342" s="26" t="s">
        <v>324</v>
      </c>
      <c r="D342" t="s">
        <v>61</v>
      </c>
      <c r="E342" s="27" t="s">
        <v>325</v>
      </c>
      <c r="F342" s="28" t="s">
        <v>186</v>
      </c>
      <c r="G342" s="29">
        <v>8</v>
      </c>
      <c r="H342" s="28">
        <v>0.01218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64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65</v>
      </c>
      <c r="E343" s="27" t="s">
        <v>325</v>
      </c>
    </row>
    <row r="344" ht="39">
      <c r="A344" s="1" t="s">
        <v>66</v>
      </c>
      <c r="E344" s="33" t="s">
        <v>326</v>
      </c>
    </row>
    <row r="345">
      <c r="A345" s="1" t="s">
        <v>68</v>
      </c>
      <c r="E345" s="27" t="s">
        <v>61</v>
      </c>
    </row>
    <row r="346" ht="25">
      <c r="A346" s="1" t="s">
        <v>59</v>
      </c>
      <c r="B346" s="1">
        <v>83</v>
      </c>
      <c r="C346" s="26" t="s">
        <v>327</v>
      </c>
      <c r="D346" t="s">
        <v>61</v>
      </c>
      <c r="E346" s="27" t="s">
        <v>328</v>
      </c>
      <c r="F346" s="28" t="s">
        <v>186</v>
      </c>
      <c r="G346" s="29">
        <v>5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64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 ht="25">
      <c r="A347" s="1" t="s">
        <v>65</v>
      </c>
      <c r="E347" s="27" t="s">
        <v>328</v>
      </c>
    </row>
    <row r="348" ht="65">
      <c r="A348" s="1" t="s">
        <v>66</v>
      </c>
      <c r="E348" s="33" t="s">
        <v>329</v>
      </c>
    </row>
    <row r="349">
      <c r="A349" s="1" t="s">
        <v>68</v>
      </c>
      <c r="E349" s="27" t="s">
        <v>61</v>
      </c>
    </row>
    <row r="350" ht="25">
      <c r="A350" s="1" t="s">
        <v>59</v>
      </c>
      <c r="B350" s="1">
        <v>84</v>
      </c>
      <c r="C350" s="26" t="s">
        <v>330</v>
      </c>
      <c r="D350" t="s">
        <v>61</v>
      </c>
      <c r="E350" s="27" t="s">
        <v>331</v>
      </c>
      <c r="F350" s="28" t="s">
        <v>186</v>
      </c>
      <c r="G350" s="29">
        <v>8</v>
      </c>
      <c r="H350" s="28">
        <v>0.089999999999999997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64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 ht="25">
      <c r="A351" s="1" t="s">
        <v>65</v>
      </c>
      <c r="E351" s="27" t="s">
        <v>331</v>
      </c>
    </row>
    <row r="352" ht="39">
      <c r="A352" s="1" t="s">
        <v>66</v>
      </c>
      <c r="E352" s="33" t="s">
        <v>326</v>
      </c>
    </row>
    <row r="353">
      <c r="A353" s="1" t="s">
        <v>68</v>
      </c>
      <c r="E353" s="27" t="s">
        <v>61</v>
      </c>
    </row>
    <row r="354">
      <c r="A354" s="1" t="s">
        <v>59</v>
      </c>
      <c r="B354" s="1">
        <v>86</v>
      </c>
      <c r="C354" s="26" t="s">
        <v>332</v>
      </c>
      <c r="D354" t="s">
        <v>61</v>
      </c>
      <c r="E354" s="27" t="s">
        <v>333</v>
      </c>
      <c r="F354" s="28" t="s">
        <v>101</v>
      </c>
      <c r="G354" s="29">
        <v>188</v>
      </c>
      <c r="H354" s="28">
        <v>0.00012999999999999999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64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65</v>
      </c>
      <c r="E355" s="27" t="s">
        <v>333</v>
      </c>
    </row>
    <row r="356" ht="78">
      <c r="A356" s="1" t="s">
        <v>66</v>
      </c>
      <c r="E356" s="33" t="s">
        <v>334</v>
      </c>
    </row>
    <row r="357">
      <c r="A357" s="1" t="s">
        <v>68</v>
      </c>
      <c r="E357" s="27" t="s">
        <v>61</v>
      </c>
    </row>
    <row r="358" ht="25">
      <c r="A358" s="1" t="s">
        <v>59</v>
      </c>
      <c r="B358" s="1">
        <v>87</v>
      </c>
      <c r="C358" s="26" t="s">
        <v>335</v>
      </c>
      <c r="D358" t="s">
        <v>61</v>
      </c>
      <c r="E358" s="27" t="s">
        <v>336</v>
      </c>
      <c r="F358" s="28" t="s">
        <v>118</v>
      </c>
      <c r="G358" s="29">
        <v>4.6630000000000003</v>
      </c>
      <c r="H358" s="28">
        <v>1.5298499999999999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64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 ht="25">
      <c r="A359" s="1" t="s">
        <v>65</v>
      </c>
      <c r="E359" s="27" t="s">
        <v>336</v>
      </c>
    </row>
    <row r="360" ht="26">
      <c r="A360" s="1" t="s">
        <v>66</v>
      </c>
      <c r="E360" s="33" t="s">
        <v>337</v>
      </c>
    </row>
    <row r="361">
      <c r="A361" s="1" t="s">
        <v>68</v>
      </c>
      <c r="E361" s="27" t="s">
        <v>61</v>
      </c>
    </row>
    <row r="362">
      <c r="A362" s="1" t="s">
        <v>59</v>
      </c>
      <c r="B362" s="1">
        <v>88</v>
      </c>
      <c r="C362" s="26" t="s">
        <v>338</v>
      </c>
      <c r="D362" t="s">
        <v>61</v>
      </c>
      <c r="E362" s="27" t="s">
        <v>339</v>
      </c>
      <c r="F362" s="28" t="s">
        <v>186</v>
      </c>
      <c r="G362" s="29">
        <v>1</v>
      </c>
      <c r="H362" s="28">
        <v>2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340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65</v>
      </c>
      <c r="E363" s="27" t="s">
        <v>339</v>
      </c>
    </row>
    <row r="364" ht="39">
      <c r="A364" s="1" t="s">
        <v>66</v>
      </c>
      <c r="E364" s="33" t="s">
        <v>341</v>
      </c>
    </row>
    <row r="365">
      <c r="A365" s="1" t="s">
        <v>68</v>
      </c>
      <c r="E365" s="27" t="s">
        <v>61</v>
      </c>
    </row>
    <row r="366" ht="13">
      <c r="A366" s="1" t="s">
        <v>56</v>
      </c>
      <c r="C366" s="22" t="s">
        <v>342</v>
      </c>
      <c r="E366" s="23" t="s">
        <v>343</v>
      </c>
      <c r="L366" s="24">
        <f>SUMIFS(L367:L374,A367:A374,"P")</f>
        <v>0</v>
      </c>
      <c r="M366" s="24">
        <f>SUMIFS(M367:M374,A367:A374,"P")</f>
        <v>0</v>
      </c>
      <c r="N366" s="25"/>
    </row>
    <row r="367">
      <c r="A367" s="1" t="s">
        <v>59</v>
      </c>
      <c r="B367" s="1">
        <v>89</v>
      </c>
      <c r="C367" s="26" t="s">
        <v>344</v>
      </c>
      <c r="D367" t="s">
        <v>61</v>
      </c>
      <c r="E367" s="27" t="s">
        <v>345</v>
      </c>
      <c r="F367" s="28" t="s">
        <v>101</v>
      </c>
      <c r="G367" s="29">
        <v>26.800000000000001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64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65</v>
      </c>
      <c r="E368" s="27" t="s">
        <v>345</v>
      </c>
    </row>
    <row r="369" ht="52">
      <c r="A369" s="1" t="s">
        <v>66</v>
      </c>
      <c r="E369" s="33" t="s">
        <v>346</v>
      </c>
    </row>
    <row r="370">
      <c r="A370" s="1" t="s">
        <v>68</v>
      </c>
      <c r="E370" s="27" t="s">
        <v>61</v>
      </c>
    </row>
    <row r="371">
      <c r="A371" s="1" t="s">
        <v>59</v>
      </c>
      <c r="B371" s="1">
        <v>90</v>
      </c>
      <c r="C371" s="26" t="s">
        <v>347</v>
      </c>
      <c r="D371" t="s">
        <v>61</v>
      </c>
      <c r="E371" s="27" t="s">
        <v>348</v>
      </c>
      <c r="F371" s="28" t="s">
        <v>101</v>
      </c>
      <c r="G371" s="29">
        <v>26.800000000000001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64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65</v>
      </c>
      <c r="E372" s="27" t="s">
        <v>348</v>
      </c>
    </row>
    <row r="373" ht="52">
      <c r="A373" s="1" t="s">
        <v>66</v>
      </c>
      <c r="E373" s="33" t="s">
        <v>349</v>
      </c>
    </row>
    <row r="374">
      <c r="A374" s="1" t="s">
        <v>68</v>
      </c>
      <c r="E374" s="27" t="s">
        <v>61</v>
      </c>
    </row>
    <row r="375" ht="13">
      <c r="A375" s="1" t="s">
        <v>56</v>
      </c>
      <c r="C375" s="22" t="s">
        <v>350</v>
      </c>
      <c r="E375" s="23" t="s">
        <v>351</v>
      </c>
      <c r="L375" s="24">
        <f>SUMIFS(L376:L407,A376:A407,"P")</f>
        <v>0</v>
      </c>
      <c r="M375" s="24">
        <f>SUMIFS(M376:M407,A376:A407,"P")</f>
        <v>0</v>
      </c>
      <c r="N375" s="25"/>
    </row>
    <row r="376" ht="25">
      <c r="A376" s="1" t="s">
        <v>59</v>
      </c>
      <c r="B376" s="1">
        <v>91</v>
      </c>
      <c r="C376" s="26" t="s">
        <v>352</v>
      </c>
      <c r="D376" t="s">
        <v>61</v>
      </c>
      <c r="E376" s="27" t="s">
        <v>353</v>
      </c>
      <c r="F376" s="28" t="s">
        <v>144</v>
      </c>
      <c r="G376" s="29">
        <v>12.069000000000001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64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 ht="25">
      <c r="A377" s="1" t="s">
        <v>65</v>
      </c>
      <c r="E377" s="27" t="s">
        <v>353</v>
      </c>
    </row>
    <row r="378" ht="65">
      <c r="A378" s="1" t="s">
        <v>66</v>
      </c>
      <c r="E378" s="33" t="s">
        <v>354</v>
      </c>
    </row>
    <row r="379">
      <c r="A379" s="1" t="s">
        <v>68</v>
      </c>
      <c r="E379" s="27" t="s">
        <v>61</v>
      </c>
    </row>
    <row r="380" ht="25">
      <c r="A380" s="1" t="s">
        <v>59</v>
      </c>
      <c r="B380" s="1">
        <v>92</v>
      </c>
      <c r="C380" s="26" t="s">
        <v>355</v>
      </c>
      <c r="D380" t="s">
        <v>61</v>
      </c>
      <c r="E380" s="27" t="s">
        <v>356</v>
      </c>
      <c r="F380" s="28" t="s">
        <v>144</v>
      </c>
      <c r="G380" s="29">
        <v>48.276000000000003</v>
      </c>
      <c r="H380" s="28">
        <v>0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64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 ht="25">
      <c r="A381" s="1" t="s">
        <v>65</v>
      </c>
      <c r="E381" s="27" t="s">
        <v>356</v>
      </c>
    </row>
    <row r="382" ht="65">
      <c r="A382" s="1" t="s">
        <v>66</v>
      </c>
      <c r="E382" s="33" t="s">
        <v>357</v>
      </c>
    </row>
    <row r="383">
      <c r="A383" s="1" t="s">
        <v>68</v>
      </c>
      <c r="E383" s="27" t="s">
        <v>61</v>
      </c>
    </row>
    <row r="384" ht="25">
      <c r="A384" s="1" t="s">
        <v>59</v>
      </c>
      <c r="B384" s="1">
        <v>93</v>
      </c>
      <c r="C384" s="26" t="s">
        <v>358</v>
      </c>
      <c r="D384" t="s">
        <v>61</v>
      </c>
      <c r="E384" s="27" t="s">
        <v>359</v>
      </c>
      <c r="F384" s="28" t="s">
        <v>144</v>
      </c>
      <c r="G384" s="29">
        <v>15.5</v>
      </c>
      <c r="H384" s="28">
        <v>0</v>
      </c>
      <c r="I384" s="30">
        <f>ROUND(G384*H384,P4)</f>
        <v>0</v>
      </c>
      <c r="L384" s="31">
        <v>0</v>
      </c>
      <c r="M384" s="24">
        <f>ROUND(G384*L384,P4)</f>
        <v>0</v>
      </c>
      <c r="N384" s="25" t="s">
        <v>64</v>
      </c>
      <c r="O384" s="32">
        <f>M384*AA384</f>
        <v>0</v>
      </c>
      <c r="P384" s="1">
        <v>3</v>
      </c>
      <c r="AA384" s="1">
        <f>IF(P384=1,$O$3,IF(P384=2,$O$4,$O$5))</f>
        <v>0</v>
      </c>
    </row>
    <row r="385" ht="25">
      <c r="A385" s="1" t="s">
        <v>65</v>
      </c>
      <c r="E385" s="27" t="s">
        <v>359</v>
      </c>
    </row>
    <row r="386" ht="52">
      <c r="A386" s="1" t="s">
        <v>66</v>
      </c>
      <c r="E386" s="33" t="s">
        <v>360</v>
      </c>
    </row>
    <row r="387">
      <c r="A387" s="1" t="s">
        <v>68</v>
      </c>
      <c r="E387" s="27" t="s">
        <v>61</v>
      </c>
    </row>
    <row r="388" ht="25">
      <c r="A388" s="1" t="s">
        <v>59</v>
      </c>
      <c r="B388" s="1">
        <v>94</v>
      </c>
      <c r="C388" s="26" t="s">
        <v>361</v>
      </c>
      <c r="D388" t="s">
        <v>61</v>
      </c>
      <c r="E388" s="27" t="s">
        <v>362</v>
      </c>
      <c r="F388" s="28" t="s">
        <v>144</v>
      </c>
      <c r="G388" s="29">
        <v>62</v>
      </c>
      <c r="H388" s="28">
        <v>0</v>
      </c>
      <c r="I388" s="30">
        <f>ROUND(G388*H388,P4)</f>
        <v>0</v>
      </c>
      <c r="L388" s="31">
        <v>0</v>
      </c>
      <c r="M388" s="24">
        <f>ROUND(G388*L388,P4)</f>
        <v>0</v>
      </c>
      <c r="N388" s="25" t="s">
        <v>64</v>
      </c>
      <c r="O388" s="32">
        <f>M388*AA388</f>
        <v>0</v>
      </c>
      <c r="P388" s="1">
        <v>3</v>
      </c>
      <c r="AA388" s="1">
        <f>IF(P388=1,$O$3,IF(P388=2,$O$4,$O$5))</f>
        <v>0</v>
      </c>
    </row>
    <row r="389" ht="25">
      <c r="A389" s="1" t="s">
        <v>65</v>
      </c>
      <c r="E389" s="27" t="s">
        <v>362</v>
      </c>
    </row>
    <row r="390" ht="52">
      <c r="A390" s="1" t="s">
        <v>66</v>
      </c>
      <c r="E390" s="33" t="s">
        <v>363</v>
      </c>
    </row>
    <row r="391">
      <c r="A391" s="1" t="s">
        <v>68</v>
      </c>
      <c r="E391" s="27" t="s">
        <v>61</v>
      </c>
    </row>
    <row r="392">
      <c r="A392" s="1" t="s">
        <v>59</v>
      </c>
      <c r="B392" s="1">
        <v>95</v>
      </c>
      <c r="C392" s="26" t="s">
        <v>364</v>
      </c>
      <c r="D392" t="s">
        <v>61</v>
      </c>
      <c r="E392" s="27" t="s">
        <v>365</v>
      </c>
      <c r="F392" s="28" t="s">
        <v>144</v>
      </c>
      <c r="G392" s="29">
        <v>15.5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64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65</v>
      </c>
      <c r="E393" s="27" t="s">
        <v>365</v>
      </c>
    </row>
    <row r="394" ht="39">
      <c r="A394" s="1" t="s">
        <v>66</v>
      </c>
      <c r="E394" s="33" t="s">
        <v>366</v>
      </c>
    </row>
    <row r="395">
      <c r="A395" s="1" t="s">
        <v>68</v>
      </c>
      <c r="E395" s="27" t="s">
        <v>61</v>
      </c>
    </row>
    <row r="396" ht="25">
      <c r="A396" s="1" t="s">
        <v>59</v>
      </c>
      <c r="B396" s="1">
        <v>96</v>
      </c>
      <c r="C396" s="26" t="s">
        <v>367</v>
      </c>
      <c r="D396" t="s">
        <v>61</v>
      </c>
      <c r="E396" s="27" t="s">
        <v>368</v>
      </c>
      <c r="F396" s="28" t="s">
        <v>144</v>
      </c>
      <c r="G396" s="29">
        <v>15.5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64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 ht="25">
      <c r="A397" s="1" t="s">
        <v>65</v>
      </c>
      <c r="E397" s="27" t="s">
        <v>368</v>
      </c>
    </row>
    <row r="398" ht="52">
      <c r="A398" s="1" t="s">
        <v>66</v>
      </c>
      <c r="E398" s="33" t="s">
        <v>369</v>
      </c>
    </row>
    <row r="399">
      <c r="A399" s="1" t="s">
        <v>68</v>
      </c>
      <c r="E399" s="27" t="s">
        <v>61</v>
      </c>
    </row>
    <row r="400" ht="25">
      <c r="A400" s="1" t="s">
        <v>59</v>
      </c>
      <c r="B400" s="1">
        <v>97</v>
      </c>
      <c r="C400" s="26" t="s">
        <v>370</v>
      </c>
      <c r="D400" t="s">
        <v>61</v>
      </c>
      <c r="E400" s="27" t="s">
        <v>143</v>
      </c>
      <c r="F400" s="28" t="s">
        <v>144</v>
      </c>
      <c r="G400" s="29">
        <v>47.396000000000001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64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 ht="25">
      <c r="A401" s="1" t="s">
        <v>65</v>
      </c>
      <c r="E401" s="27" t="s">
        <v>143</v>
      </c>
    </row>
    <row r="402" ht="26">
      <c r="A402" s="1" t="s">
        <v>66</v>
      </c>
      <c r="E402" s="33" t="s">
        <v>371</v>
      </c>
    </row>
    <row r="403">
      <c r="A403" s="1" t="s">
        <v>68</v>
      </c>
      <c r="E403" s="27" t="s">
        <v>61</v>
      </c>
    </row>
    <row r="404" ht="25">
      <c r="A404" s="1" t="s">
        <v>59</v>
      </c>
      <c r="B404" s="1">
        <v>98</v>
      </c>
      <c r="C404" s="26" t="s">
        <v>372</v>
      </c>
      <c r="D404" t="s">
        <v>61</v>
      </c>
      <c r="E404" s="27" t="s">
        <v>373</v>
      </c>
      <c r="F404" s="28" t="s">
        <v>144</v>
      </c>
      <c r="G404" s="29">
        <v>12.069000000000001</v>
      </c>
      <c r="H404" s="28">
        <v>0</v>
      </c>
      <c r="I404" s="30">
        <f>ROUND(G404*H404,P4)</f>
        <v>0</v>
      </c>
      <c r="L404" s="31">
        <v>0</v>
      </c>
      <c r="M404" s="24">
        <f>ROUND(G404*L404,P4)</f>
        <v>0</v>
      </c>
      <c r="N404" s="25" t="s">
        <v>64</v>
      </c>
      <c r="O404" s="32">
        <f>M404*AA404</f>
        <v>0</v>
      </c>
      <c r="P404" s="1">
        <v>3</v>
      </c>
      <c r="AA404" s="1">
        <f>IF(P404=1,$O$3,IF(P404=2,$O$4,$O$5))</f>
        <v>0</v>
      </c>
    </row>
    <row r="405" ht="25">
      <c r="A405" s="1" t="s">
        <v>65</v>
      </c>
      <c r="E405" s="27" t="s">
        <v>373</v>
      </c>
    </row>
    <row r="406" ht="26">
      <c r="A406" s="1" t="s">
        <v>66</v>
      </c>
      <c r="E406" s="33" t="s">
        <v>374</v>
      </c>
    </row>
    <row r="407">
      <c r="A407" s="1" t="s">
        <v>68</v>
      </c>
      <c r="E407" s="27" t="s">
        <v>61</v>
      </c>
    </row>
    <row r="408" ht="13">
      <c r="A408" s="1" t="s">
        <v>56</v>
      </c>
      <c r="C408" s="22" t="s">
        <v>375</v>
      </c>
      <c r="E408" s="23" t="s">
        <v>376</v>
      </c>
      <c r="L408" s="24">
        <f>SUMIFS(L409:L412,A409:A412,"P")</f>
        <v>0</v>
      </c>
      <c r="M408" s="24">
        <f>SUMIFS(M409:M412,A409:A412,"P")</f>
        <v>0</v>
      </c>
      <c r="N408" s="25"/>
    </row>
    <row r="409" ht="25">
      <c r="A409" s="1" t="s">
        <v>59</v>
      </c>
      <c r="B409" s="1">
        <v>99</v>
      </c>
      <c r="C409" s="26" t="s">
        <v>377</v>
      </c>
      <c r="D409" t="s">
        <v>61</v>
      </c>
      <c r="E409" s="27" t="s">
        <v>378</v>
      </c>
      <c r="F409" s="28" t="s">
        <v>144</v>
      </c>
      <c r="G409" s="29">
        <v>1298.636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64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 ht="25">
      <c r="A410" s="1" t="s">
        <v>65</v>
      </c>
      <c r="E410" s="27" t="s">
        <v>378</v>
      </c>
    </row>
    <row r="411">
      <c r="A411" s="1" t="s">
        <v>66</v>
      </c>
    </row>
    <row r="412">
      <c r="A412" s="1" t="s">
        <v>68</v>
      </c>
      <c r="E412" s="27" t="s">
        <v>61</v>
      </c>
    </row>
    <row r="413" ht="13">
      <c r="A413" s="1" t="s">
        <v>56</v>
      </c>
      <c r="C413" s="22" t="s">
        <v>379</v>
      </c>
      <c r="E413" s="23" t="s">
        <v>380</v>
      </c>
      <c r="L413" s="24">
        <f>SUMIFS(L414:L417,A414:A417,"P")</f>
        <v>0</v>
      </c>
      <c r="M413" s="24">
        <f>SUMIFS(M414:M417,A414:A417,"P")</f>
        <v>0</v>
      </c>
      <c r="N413" s="25"/>
    </row>
    <row r="414">
      <c r="A414" s="1" t="s">
        <v>59</v>
      </c>
      <c r="B414" s="1">
        <v>100</v>
      </c>
      <c r="C414" s="26" t="s">
        <v>381</v>
      </c>
      <c r="D414" t="s">
        <v>61</v>
      </c>
      <c r="E414" s="27" t="s">
        <v>380</v>
      </c>
      <c r="F414" s="28" t="s">
        <v>382</v>
      </c>
      <c r="G414" s="29">
        <v>1</v>
      </c>
      <c r="H414" s="28">
        <v>0</v>
      </c>
      <c r="I414" s="30">
        <f>ROUND(G414*H414,P4)</f>
        <v>0</v>
      </c>
      <c r="L414" s="31">
        <v>0</v>
      </c>
      <c r="M414" s="24">
        <f>ROUND(G414*L414,P4)</f>
        <v>0</v>
      </c>
      <c r="N414" s="25"/>
      <c r="O414" s="32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65</v>
      </c>
      <c r="E415" s="27" t="s">
        <v>380</v>
      </c>
    </row>
    <row r="416">
      <c r="A416" s="1" t="s">
        <v>66</v>
      </c>
    </row>
    <row r="417" ht="187.5">
      <c r="A417" s="1" t="s">
        <v>68</v>
      </c>
      <c r="E417" s="27" t="s">
        <v>383</v>
      </c>
    </row>
    <row r="418" ht="13">
      <c r="A418" s="1" t="s">
        <v>56</v>
      </c>
      <c r="C418" s="22" t="s">
        <v>384</v>
      </c>
      <c r="E418" s="23" t="s">
        <v>385</v>
      </c>
      <c r="L418" s="24">
        <f>SUMIFS(L419:L422,A419:A422,"P")</f>
        <v>0</v>
      </c>
      <c r="M418" s="24">
        <f>SUMIFS(M419:M422,A419:A422,"P")</f>
        <v>0</v>
      </c>
      <c r="N418" s="25"/>
    </row>
    <row r="419">
      <c r="A419" s="1" t="s">
        <v>59</v>
      </c>
      <c r="B419" s="1">
        <v>101</v>
      </c>
      <c r="C419" s="26" t="s">
        <v>386</v>
      </c>
      <c r="D419" t="s">
        <v>61</v>
      </c>
      <c r="E419" s="27" t="s">
        <v>387</v>
      </c>
      <c r="F419" s="28" t="s">
        <v>382</v>
      </c>
      <c r="G419" s="29">
        <v>1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/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65</v>
      </c>
      <c r="E420" s="27" t="s">
        <v>387</v>
      </c>
    </row>
    <row r="421">
      <c r="A421" s="1" t="s">
        <v>66</v>
      </c>
    </row>
    <row r="422" ht="62.5">
      <c r="A422" s="1" t="s">
        <v>68</v>
      </c>
      <c r="E422" s="27" t="s">
        <v>388</v>
      </c>
    </row>
    <row r="423" ht="13">
      <c r="A423" s="1" t="s">
        <v>56</v>
      </c>
      <c r="C423" s="22" t="s">
        <v>389</v>
      </c>
      <c r="E423" s="23" t="s">
        <v>390</v>
      </c>
      <c r="L423" s="24">
        <f>SUMIFS(L424:L427,A424:A427,"P")</f>
        <v>0</v>
      </c>
      <c r="M423" s="24">
        <f>SUMIFS(M424:M427,A424:A427,"P")</f>
        <v>0</v>
      </c>
      <c r="N423" s="25"/>
    </row>
    <row r="424">
      <c r="A424" s="1" t="s">
        <v>59</v>
      </c>
      <c r="B424" s="1">
        <v>102</v>
      </c>
      <c r="C424" s="26" t="s">
        <v>391</v>
      </c>
      <c r="D424" t="s">
        <v>61</v>
      </c>
      <c r="E424" s="27" t="s">
        <v>390</v>
      </c>
      <c r="F424" s="28" t="s">
        <v>382</v>
      </c>
      <c r="G424" s="29">
        <v>1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/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65</v>
      </c>
      <c r="E425" s="27" t="s">
        <v>390</v>
      </c>
    </row>
    <row r="426">
      <c r="A426" s="1" t="s">
        <v>66</v>
      </c>
    </row>
    <row r="427">
      <c r="A427" s="1" t="s">
        <v>68</v>
      </c>
      <c r="E427" s="27" t="s">
        <v>61</v>
      </c>
    </row>
  </sheetData>
  <sheetProtection sheet="1" objects="1" scenarios="1" spinCount="100000" saltValue="hOZS1jTjTSnQzicJ6A/7yAGNoxYOYhz4CHY6eJBWQ/bBCpkQJIIQYtgkpDFPEuOc/31vMcbV1fEZdtj/goCPAw==" hashValue="NmFX1o3y8ouB8FuF+pdsH0tGyEWTOKmixKjZ9/OMbS/uW62QOrNTGLeAN0dHQfx3yLGZzu4BL7eT0KU3X9GspA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COUNTIFS(L8:L344,"=0",A8:A344,"P")+COUNTIFS(L8:L344,"",A8:A344,"P")+SUM(Q8:Q344)</f>
        <v>0</v>
      </c>
    </row>
    <row r="8" ht="13">
      <c r="A8" s="1" t="s">
        <v>54</v>
      </c>
      <c r="C8" s="22" t="s">
        <v>392</v>
      </c>
      <c r="E8" s="23" t="s">
        <v>17</v>
      </c>
      <c r="L8" s="24">
        <f>L9+L102+L107+L144+L181+L282+L291+L324+L329+L334+L339</f>
        <v>0</v>
      </c>
      <c r="M8" s="24">
        <f>M9+M102+M107+M144+M181+M282+M291+M324+M329+M334+M339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SUMIFS(L10:L101,A10:A101,"P")</f>
        <v>0</v>
      </c>
      <c r="M9" s="24">
        <f>SUMIFS(M10:M101,A10:A101,"P")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109.88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104">
      <c r="A12" s="1" t="s">
        <v>66</v>
      </c>
      <c r="E12" s="33" t="s">
        <v>393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101.92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104">
      <c r="A16" s="1" t="s">
        <v>66</v>
      </c>
      <c r="E16" s="33" t="s">
        <v>394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78</v>
      </c>
      <c r="D18" t="s">
        <v>61</v>
      </c>
      <c r="E18" s="27" t="s">
        <v>75</v>
      </c>
      <c r="F18" s="28" t="s">
        <v>71</v>
      </c>
      <c r="G18" s="29">
        <v>12.279999999999999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7.5">
      <c r="A19" s="1" t="s">
        <v>65</v>
      </c>
      <c r="E19" s="27" t="s">
        <v>79</v>
      </c>
    </row>
    <row r="20" ht="52">
      <c r="A20" s="1" t="s">
        <v>66</v>
      </c>
      <c r="E20" s="33" t="s">
        <v>395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81</v>
      </c>
      <c r="D22" t="s">
        <v>61</v>
      </c>
      <c r="E22" s="27" t="s">
        <v>82</v>
      </c>
      <c r="F22" s="28" t="s">
        <v>71</v>
      </c>
      <c r="G22" s="29">
        <v>12.279999999999999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7.5">
      <c r="A23" s="1" t="s">
        <v>65</v>
      </c>
      <c r="E23" s="27" t="s">
        <v>83</v>
      </c>
    </row>
    <row r="24" ht="52">
      <c r="A24" s="1" t="s">
        <v>66</v>
      </c>
      <c r="E24" s="33" t="s">
        <v>396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85</v>
      </c>
      <c r="D26" t="s">
        <v>61</v>
      </c>
      <c r="E26" s="27" t="s">
        <v>86</v>
      </c>
      <c r="F26" s="28" t="s">
        <v>71</v>
      </c>
      <c r="G26" s="29">
        <v>12.279999999999999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7.5">
      <c r="A27" s="1" t="s">
        <v>65</v>
      </c>
      <c r="E27" s="27" t="s">
        <v>87</v>
      </c>
    </row>
    <row r="28" ht="52">
      <c r="A28" s="1" t="s">
        <v>66</v>
      </c>
      <c r="E28" s="33" t="s">
        <v>397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89</v>
      </c>
      <c r="D30" t="s">
        <v>61</v>
      </c>
      <c r="E30" s="27" t="s">
        <v>90</v>
      </c>
      <c r="F30" s="28" t="s">
        <v>71</v>
      </c>
      <c r="G30" s="29">
        <v>16.73</v>
      </c>
      <c r="H30" s="28">
        <v>1.0000000000000001E-05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90</v>
      </c>
    </row>
    <row r="32" ht="52">
      <c r="A32" s="1" t="s">
        <v>66</v>
      </c>
      <c r="E32" s="33" t="s">
        <v>398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99</v>
      </c>
      <c r="D34" t="s">
        <v>61</v>
      </c>
      <c r="E34" s="27" t="s">
        <v>100</v>
      </c>
      <c r="F34" s="28" t="s">
        <v>101</v>
      </c>
      <c r="G34" s="29">
        <v>1.2</v>
      </c>
      <c r="H34" s="28">
        <v>0.0086800000000000002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62.5">
      <c r="A35" s="1" t="s">
        <v>65</v>
      </c>
      <c r="E35" s="27" t="s">
        <v>102</v>
      </c>
    </row>
    <row r="36" ht="26">
      <c r="A36" s="1" t="s">
        <v>66</v>
      </c>
      <c r="E36" s="33" t="s">
        <v>399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104</v>
      </c>
      <c r="D38" t="s">
        <v>61</v>
      </c>
      <c r="E38" s="27" t="s">
        <v>100</v>
      </c>
      <c r="F38" s="28" t="s">
        <v>101</v>
      </c>
      <c r="G38" s="29">
        <v>2.3999999999999999</v>
      </c>
      <c r="H38" s="28">
        <v>0.036900000000000002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50">
      <c r="A39" s="1" t="s">
        <v>65</v>
      </c>
      <c r="E39" s="27" t="s">
        <v>105</v>
      </c>
    </row>
    <row r="40" ht="39">
      <c r="A40" s="1" t="s">
        <v>66</v>
      </c>
      <c r="E40" s="33" t="s">
        <v>106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107</v>
      </c>
      <c r="D42" t="s">
        <v>61</v>
      </c>
      <c r="E42" s="27" t="s">
        <v>100</v>
      </c>
      <c r="F42" s="28" t="s">
        <v>101</v>
      </c>
      <c r="G42" s="29">
        <v>2.3999999999999999</v>
      </c>
      <c r="H42" s="28">
        <v>0.0086800000000000002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50">
      <c r="A43" s="1" t="s">
        <v>65</v>
      </c>
      <c r="E43" s="27" t="s">
        <v>108</v>
      </c>
    </row>
    <row r="44" ht="26">
      <c r="A44" s="1" t="s">
        <v>66</v>
      </c>
      <c r="E44" s="33" t="s">
        <v>400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110</v>
      </c>
      <c r="D46" t="s">
        <v>61</v>
      </c>
      <c r="E46" s="27" t="s">
        <v>100</v>
      </c>
      <c r="F46" s="28" t="s">
        <v>101</v>
      </c>
      <c r="G46" s="29">
        <v>4.7999999999999998</v>
      </c>
      <c r="H46" s="28">
        <v>0.036900000000000002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50">
      <c r="A47" s="1" t="s">
        <v>65</v>
      </c>
      <c r="E47" s="27" t="s">
        <v>111</v>
      </c>
    </row>
    <row r="48" ht="39">
      <c r="A48" s="1" t="s">
        <v>66</v>
      </c>
      <c r="E48" s="33" t="s">
        <v>401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11</v>
      </c>
      <c r="C50" s="26" t="s">
        <v>402</v>
      </c>
      <c r="D50" t="s">
        <v>61</v>
      </c>
      <c r="E50" s="27" t="s">
        <v>403</v>
      </c>
      <c r="F50" s="28" t="s">
        <v>118</v>
      </c>
      <c r="G50" s="29">
        <v>197.46000000000001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7.5">
      <c r="A51" s="1" t="s">
        <v>65</v>
      </c>
      <c r="E51" s="27" t="s">
        <v>404</v>
      </c>
    </row>
    <row r="52" ht="117">
      <c r="A52" s="1" t="s">
        <v>66</v>
      </c>
      <c r="E52" s="33" t="s">
        <v>405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12</v>
      </c>
      <c r="C54" s="26" t="s">
        <v>406</v>
      </c>
      <c r="D54" t="s">
        <v>61</v>
      </c>
      <c r="E54" s="27" t="s">
        <v>407</v>
      </c>
      <c r="F54" s="28" t="s">
        <v>118</v>
      </c>
      <c r="G54" s="29">
        <v>21.940000000000001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65</v>
      </c>
      <c r="E55" s="27" t="s">
        <v>408</v>
      </c>
    </row>
    <row r="56" ht="117">
      <c r="A56" s="1" t="s">
        <v>66</v>
      </c>
      <c r="E56" s="33" t="s">
        <v>409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13</v>
      </c>
      <c r="C58" s="26" t="s">
        <v>125</v>
      </c>
      <c r="D58" t="s">
        <v>61</v>
      </c>
      <c r="E58" s="27" t="s">
        <v>126</v>
      </c>
      <c r="F58" s="28" t="s">
        <v>118</v>
      </c>
      <c r="G58" s="29">
        <v>80.284000000000006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65</v>
      </c>
      <c r="E59" s="27" t="s">
        <v>126</v>
      </c>
    </row>
    <row r="60" ht="65">
      <c r="A60" s="1" t="s">
        <v>66</v>
      </c>
      <c r="E60" s="33" t="s">
        <v>410</v>
      </c>
    </row>
    <row r="61">
      <c r="A61" s="1" t="s">
        <v>68</v>
      </c>
      <c r="E61" s="27" t="s">
        <v>61</v>
      </c>
    </row>
    <row r="62" ht="25">
      <c r="A62" s="1" t="s">
        <v>59</v>
      </c>
      <c r="B62" s="1">
        <v>14</v>
      </c>
      <c r="C62" s="26" t="s">
        <v>128</v>
      </c>
      <c r="D62" t="s">
        <v>61</v>
      </c>
      <c r="E62" s="27" t="s">
        <v>129</v>
      </c>
      <c r="F62" s="28" t="s">
        <v>71</v>
      </c>
      <c r="G62" s="29">
        <v>95.832999999999998</v>
      </c>
      <c r="H62" s="28">
        <v>0.00058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65</v>
      </c>
      <c r="E63" s="27" t="s">
        <v>129</v>
      </c>
    </row>
    <row r="64" ht="104">
      <c r="A64" s="1" t="s">
        <v>66</v>
      </c>
      <c r="E64" s="33" t="s">
        <v>411</v>
      </c>
    </row>
    <row r="65">
      <c r="A65" s="1" t="s">
        <v>68</v>
      </c>
      <c r="E65" s="27" t="s">
        <v>61</v>
      </c>
    </row>
    <row r="66" ht="25">
      <c r="A66" s="1" t="s">
        <v>59</v>
      </c>
      <c r="B66" s="1">
        <v>15</v>
      </c>
      <c r="C66" s="26" t="s">
        <v>131</v>
      </c>
      <c r="D66" t="s">
        <v>61</v>
      </c>
      <c r="E66" s="27" t="s">
        <v>132</v>
      </c>
      <c r="F66" s="28" t="s">
        <v>71</v>
      </c>
      <c r="G66" s="29">
        <v>95.832999999999998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65</v>
      </c>
      <c r="E67" s="27" t="s">
        <v>132</v>
      </c>
    </row>
    <row r="68" ht="104">
      <c r="A68" s="1" t="s">
        <v>66</v>
      </c>
      <c r="E68" s="33" t="s">
        <v>411</v>
      </c>
    </row>
    <row r="69">
      <c r="A69" s="1" t="s">
        <v>68</v>
      </c>
      <c r="E69" s="27" t="s">
        <v>61</v>
      </c>
    </row>
    <row r="70" ht="25">
      <c r="A70" s="1" t="s">
        <v>59</v>
      </c>
      <c r="B70" s="1">
        <v>16</v>
      </c>
      <c r="C70" s="26" t="s">
        <v>137</v>
      </c>
      <c r="D70" t="s">
        <v>61</v>
      </c>
      <c r="E70" s="27" t="s">
        <v>134</v>
      </c>
      <c r="F70" s="28" t="s">
        <v>118</v>
      </c>
      <c r="G70" s="29">
        <v>219.40000000000001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7.5">
      <c r="A71" s="1" t="s">
        <v>65</v>
      </c>
      <c r="E71" s="27" t="s">
        <v>138</v>
      </c>
    </row>
    <row r="72" ht="26">
      <c r="A72" s="1" t="s">
        <v>66</v>
      </c>
      <c r="E72" s="33" t="s">
        <v>412</v>
      </c>
    </row>
    <row r="73">
      <c r="A73" s="1" t="s">
        <v>68</v>
      </c>
      <c r="E73" s="27" t="s">
        <v>61</v>
      </c>
    </row>
    <row r="74" ht="25">
      <c r="A74" s="1" t="s">
        <v>59</v>
      </c>
      <c r="B74" s="1">
        <v>17</v>
      </c>
      <c r="C74" s="26" t="s">
        <v>142</v>
      </c>
      <c r="D74" t="s">
        <v>61</v>
      </c>
      <c r="E74" s="27" t="s">
        <v>143</v>
      </c>
      <c r="F74" s="28" t="s">
        <v>144</v>
      </c>
      <c r="G74" s="29">
        <v>394.92000000000002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64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65</v>
      </c>
      <c r="E75" s="27" t="s">
        <v>143</v>
      </c>
    </row>
    <row r="76" ht="26">
      <c r="A76" s="1" t="s">
        <v>66</v>
      </c>
      <c r="E76" s="33" t="s">
        <v>413</v>
      </c>
    </row>
    <row r="77">
      <c r="A77" s="1" t="s">
        <v>68</v>
      </c>
      <c r="E77" s="27" t="s">
        <v>61</v>
      </c>
    </row>
    <row r="78" ht="25">
      <c r="A78" s="1" t="s">
        <v>59</v>
      </c>
      <c r="B78" s="1">
        <v>18</v>
      </c>
      <c r="C78" s="26" t="s">
        <v>146</v>
      </c>
      <c r="D78" t="s">
        <v>61</v>
      </c>
      <c r="E78" s="27" t="s">
        <v>147</v>
      </c>
      <c r="F78" s="28" t="s">
        <v>118</v>
      </c>
      <c r="G78" s="29">
        <v>219.40000000000001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64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65</v>
      </c>
      <c r="E79" s="27" t="s">
        <v>147</v>
      </c>
    </row>
    <row r="80" ht="26">
      <c r="A80" s="1" t="s">
        <v>66</v>
      </c>
      <c r="E80" s="33" t="s">
        <v>414</v>
      </c>
    </row>
    <row r="81">
      <c r="A81" s="1" t="s">
        <v>68</v>
      </c>
      <c r="E81" s="27" t="s">
        <v>61</v>
      </c>
    </row>
    <row r="82" ht="25">
      <c r="A82" s="1" t="s">
        <v>59</v>
      </c>
      <c r="B82" s="1">
        <v>19</v>
      </c>
      <c r="C82" s="26" t="s">
        <v>149</v>
      </c>
      <c r="D82" t="s">
        <v>61</v>
      </c>
      <c r="E82" s="27" t="s">
        <v>150</v>
      </c>
      <c r="F82" s="28" t="s">
        <v>118</v>
      </c>
      <c r="G82" s="29">
        <v>148.84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64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">
      <c r="A83" s="1" t="s">
        <v>65</v>
      </c>
      <c r="E83" s="27" t="s">
        <v>150</v>
      </c>
    </row>
    <row r="84" ht="104">
      <c r="A84" s="1" t="s">
        <v>66</v>
      </c>
      <c r="E84" s="33" t="s">
        <v>415</v>
      </c>
    </row>
    <row r="85">
      <c r="A85" s="1" t="s">
        <v>68</v>
      </c>
      <c r="E85" s="27" t="s">
        <v>61</v>
      </c>
    </row>
    <row r="86" ht="25">
      <c r="A86" s="1" t="s">
        <v>59</v>
      </c>
      <c r="B86" s="1">
        <v>21</v>
      </c>
      <c r="C86" s="26" t="s">
        <v>152</v>
      </c>
      <c r="D86" t="s">
        <v>61</v>
      </c>
      <c r="E86" s="27" t="s">
        <v>153</v>
      </c>
      <c r="F86" s="28" t="s">
        <v>118</v>
      </c>
      <c r="G86" s="29">
        <v>54.545000000000002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64</v>
      </c>
      <c r="O86" s="32">
        <f>M86*AA86</f>
        <v>0</v>
      </c>
      <c r="P86" s="1">
        <v>3</v>
      </c>
      <c r="AA86" s="1">
        <f>IF(P86=1,$O$3,IF(P86=2,$O$4,$O$5))</f>
        <v>0</v>
      </c>
    </row>
    <row r="87" ht="37.5">
      <c r="A87" s="1" t="s">
        <v>65</v>
      </c>
      <c r="E87" s="27" t="s">
        <v>154</v>
      </c>
    </row>
    <row r="88" ht="78">
      <c r="A88" s="1" t="s">
        <v>66</v>
      </c>
      <c r="E88" s="33" t="s">
        <v>416</v>
      </c>
    </row>
    <row r="89">
      <c r="A89" s="1" t="s">
        <v>68</v>
      </c>
      <c r="E89" s="27" t="s">
        <v>61</v>
      </c>
    </row>
    <row r="90">
      <c r="A90" s="1" t="s">
        <v>59</v>
      </c>
      <c r="B90" s="1">
        <v>23</v>
      </c>
      <c r="C90" s="26" t="s">
        <v>156</v>
      </c>
      <c r="D90" t="s">
        <v>61</v>
      </c>
      <c r="E90" s="27" t="s">
        <v>157</v>
      </c>
      <c r="F90" s="28" t="s">
        <v>71</v>
      </c>
      <c r="G90" s="29">
        <v>114.2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64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65</v>
      </c>
      <c r="E91" s="27" t="s">
        <v>157</v>
      </c>
    </row>
    <row r="92" ht="104">
      <c r="A92" s="1" t="s">
        <v>66</v>
      </c>
      <c r="E92" s="33" t="s">
        <v>417</v>
      </c>
    </row>
    <row r="93">
      <c r="A93" s="1" t="s">
        <v>68</v>
      </c>
      <c r="E93" s="27" t="s">
        <v>61</v>
      </c>
    </row>
    <row r="94">
      <c r="A94" s="1" t="s">
        <v>59</v>
      </c>
      <c r="B94" s="1">
        <v>22</v>
      </c>
      <c r="C94" s="26" t="s">
        <v>165</v>
      </c>
      <c r="D94" t="s">
        <v>61</v>
      </c>
      <c r="E94" s="27" t="s">
        <v>166</v>
      </c>
      <c r="F94" s="28" t="s">
        <v>144</v>
      </c>
      <c r="G94" s="29">
        <v>109.09</v>
      </c>
      <c r="H94" s="28">
        <v>1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64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65</v>
      </c>
      <c r="E95" s="27" t="s">
        <v>166</v>
      </c>
    </row>
    <row r="96" ht="26">
      <c r="A96" s="1" t="s">
        <v>66</v>
      </c>
      <c r="E96" s="33" t="s">
        <v>418</v>
      </c>
    </row>
    <row r="97">
      <c r="A97" s="1" t="s">
        <v>68</v>
      </c>
      <c r="E97" s="27" t="s">
        <v>61</v>
      </c>
    </row>
    <row r="98">
      <c r="A98" s="1" t="s">
        <v>59</v>
      </c>
      <c r="B98" s="1">
        <v>20</v>
      </c>
      <c r="C98" s="26" t="s">
        <v>168</v>
      </c>
      <c r="D98" t="s">
        <v>61</v>
      </c>
      <c r="E98" s="27" t="s">
        <v>169</v>
      </c>
      <c r="F98" s="28" t="s">
        <v>144</v>
      </c>
      <c r="G98" s="29">
        <v>297.68000000000001</v>
      </c>
      <c r="H98" s="28">
        <v>1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64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65</v>
      </c>
      <c r="E99" s="27" t="s">
        <v>169</v>
      </c>
    </row>
    <row r="100" ht="26">
      <c r="A100" s="1" t="s">
        <v>66</v>
      </c>
      <c r="E100" s="33" t="s">
        <v>419</v>
      </c>
    </row>
    <row r="101">
      <c r="A101" s="1" t="s">
        <v>68</v>
      </c>
      <c r="E101" s="27" t="s">
        <v>61</v>
      </c>
    </row>
    <row r="102" ht="13">
      <c r="A102" s="1" t="s">
        <v>56</v>
      </c>
      <c r="C102" s="22" t="s">
        <v>171</v>
      </c>
      <c r="E102" s="23" t="s">
        <v>172</v>
      </c>
      <c r="L102" s="24">
        <f>SUMIFS(L103:L106,A103:A106,"P")</f>
        <v>0</v>
      </c>
      <c r="M102" s="24">
        <f>SUMIFS(M103:M106,A103:A106,"P")</f>
        <v>0</v>
      </c>
      <c r="N102" s="25"/>
    </row>
    <row r="103">
      <c r="A103" s="1" t="s">
        <v>59</v>
      </c>
      <c r="B103" s="1">
        <v>24</v>
      </c>
      <c r="C103" s="26" t="s">
        <v>173</v>
      </c>
      <c r="D103" t="s">
        <v>61</v>
      </c>
      <c r="E103" s="27" t="s">
        <v>174</v>
      </c>
      <c r="F103" s="28" t="s">
        <v>101</v>
      </c>
      <c r="G103" s="29">
        <v>84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64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65</v>
      </c>
      <c r="E104" s="27" t="s">
        <v>174</v>
      </c>
    </row>
    <row r="105" ht="39">
      <c r="A105" s="1" t="s">
        <v>66</v>
      </c>
      <c r="E105" s="33" t="s">
        <v>420</v>
      </c>
    </row>
    <row r="106">
      <c r="A106" s="1" t="s">
        <v>68</v>
      </c>
      <c r="E106" s="27" t="s">
        <v>61</v>
      </c>
    </row>
    <row r="107" ht="13">
      <c r="A107" s="1" t="s">
        <v>56</v>
      </c>
      <c r="C107" s="22" t="s">
        <v>179</v>
      </c>
      <c r="E107" s="23" t="s">
        <v>180</v>
      </c>
      <c r="L107" s="24">
        <f>SUMIFS(L108:L143,A108:A143,"P")</f>
        <v>0</v>
      </c>
      <c r="M107" s="24">
        <f>SUMIFS(M108:M143,A108:A143,"P")</f>
        <v>0</v>
      </c>
      <c r="N107" s="25"/>
    </row>
    <row r="108">
      <c r="A108" s="1" t="s">
        <v>59</v>
      </c>
      <c r="B108" s="1">
        <v>25</v>
      </c>
      <c r="C108" s="26" t="s">
        <v>181</v>
      </c>
      <c r="D108" t="s">
        <v>61</v>
      </c>
      <c r="E108" s="27" t="s">
        <v>182</v>
      </c>
      <c r="F108" s="28" t="s">
        <v>118</v>
      </c>
      <c r="G108" s="29">
        <v>10.08</v>
      </c>
      <c r="H108" s="28">
        <v>1.7034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64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65</v>
      </c>
      <c r="E109" s="27" t="s">
        <v>182</v>
      </c>
    </row>
    <row r="110" ht="52">
      <c r="A110" s="1" t="s">
        <v>66</v>
      </c>
      <c r="E110" s="33" t="s">
        <v>421</v>
      </c>
    </row>
    <row r="111">
      <c r="A111" s="1" t="s">
        <v>68</v>
      </c>
      <c r="E111" s="27" t="s">
        <v>61</v>
      </c>
    </row>
    <row r="112">
      <c r="A112" s="1" t="s">
        <v>59</v>
      </c>
      <c r="B112" s="1">
        <v>26</v>
      </c>
      <c r="C112" s="26" t="s">
        <v>184</v>
      </c>
      <c r="D112" t="s">
        <v>61</v>
      </c>
      <c r="E112" s="27" t="s">
        <v>185</v>
      </c>
      <c r="F112" s="28" t="s">
        <v>186</v>
      </c>
      <c r="G112" s="29">
        <v>5</v>
      </c>
      <c r="H112" s="28">
        <v>0.087419999999999998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64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65</v>
      </c>
      <c r="E113" s="27" t="s">
        <v>185</v>
      </c>
    </row>
    <row r="114" ht="39">
      <c r="A114" s="1" t="s">
        <v>66</v>
      </c>
      <c r="E114" s="33" t="s">
        <v>422</v>
      </c>
    </row>
    <row r="115">
      <c r="A115" s="1" t="s">
        <v>68</v>
      </c>
      <c r="E115" s="27" t="s">
        <v>61</v>
      </c>
    </row>
    <row r="116" ht="25">
      <c r="A116" s="1" t="s">
        <v>59</v>
      </c>
      <c r="B116" s="1">
        <v>31</v>
      </c>
      <c r="C116" s="26" t="s">
        <v>188</v>
      </c>
      <c r="D116" t="s">
        <v>61</v>
      </c>
      <c r="E116" s="27" t="s">
        <v>189</v>
      </c>
      <c r="F116" s="28" t="s">
        <v>118</v>
      </c>
      <c r="G116" s="29">
        <v>0.88300000000000001</v>
      </c>
      <c r="H116" s="28">
        <v>2.3010199999999998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64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7.5">
      <c r="A117" s="1" t="s">
        <v>65</v>
      </c>
      <c r="E117" s="27" t="s">
        <v>190</v>
      </c>
    </row>
    <row r="118" ht="52">
      <c r="A118" s="1" t="s">
        <v>66</v>
      </c>
      <c r="E118" s="33" t="s">
        <v>423</v>
      </c>
    </row>
    <row r="119">
      <c r="A119" s="1" t="s">
        <v>68</v>
      </c>
      <c r="E119" s="27" t="s">
        <v>61</v>
      </c>
    </row>
    <row r="120" ht="25">
      <c r="A120" s="1" t="s">
        <v>59</v>
      </c>
      <c r="B120" s="1">
        <v>32</v>
      </c>
      <c r="C120" s="26" t="s">
        <v>195</v>
      </c>
      <c r="D120" t="s">
        <v>61</v>
      </c>
      <c r="E120" s="27" t="s">
        <v>196</v>
      </c>
      <c r="F120" s="28" t="s">
        <v>71</v>
      </c>
      <c r="G120" s="29">
        <v>2.355</v>
      </c>
      <c r="H120" s="28">
        <v>0.0078799999999999999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64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">
      <c r="A121" s="1" t="s">
        <v>65</v>
      </c>
      <c r="E121" s="27" t="s">
        <v>196</v>
      </c>
    </row>
    <row r="122" ht="52">
      <c r="A122" s="1" t="s">
        <v>66</v>
      </c>
      <c r="E122" s="33" t="s">
        <v>424</v>
      </c>
    </row>
    <row r="123">
      <c r="A123" s="1" t="s">
        <v>68</v>
      </c>
      <c r="E123" s="27" t="s">
        <v>61</v>
      </c>
    </row>
    <row r="124" ht="25">
      <c r="A124" s="1" t="s">
        <v>59</v>
      </c>
      <c r="B124" s="1">
        <v>33</v>
      </c>
      <c r="C124" s="26" t="s">
        <v>198</v>
      </c>
      <c r="D124" t="s">
        <v>61</v>
      </c>
      <c r="E124" s="27" t="s">
        <v>199</v>
      </c>
      <c r="F124" s="28" t="s">
        <v>71</v>
      </c>
      <c r="G124" s="29">
        <v>2.355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64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">
      <c r="A125" s="1" t="s">
        <v>65</v>
      </c>
      <c r="E125" s="27" t="s">
        <v>199</v>
      </c>
    </row>
    <row r="126" ht="52">
      <c r="A126" s="1" t="s">
        <v>66</v>
      </c>
      <c r="E126" s="33" t="s">
        <v>424</v>
      </c>
    </row>
    <row r="127">
      <c r="A127" s="1" t="s">
        <v>68</v>
      </c>
      <c r="E127" s="27" t="s">
        <v>61</v>
      </c>
    </row>
    <row r="128">
      <c r="A128" s="1" t="s">
        <v>59</v>
      </c>
      <c r="B128" s="1">
        <v>27</v>
      </c>
      <c r="C128" s="26" t="s">
        <v>200</v>
      </c>
      <c r="D128" t="s">
        <v>61</v>
      </c>
      <c r="E128" s="27" t="s">
        <v>201</v>
      </c>
      <c r="F128" s="28" t="s">
        <v>186</v>
      </c>
      <c r="G128" s="29">
        <v>1.01</v>
      </c>
      <c r="H128" s="28">
        <v>0.028000000000000001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64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65</v>
      </c>
      <c r="E129" s="27" t="s">
        <v>201</v>
      </c>
    </row>
    <row r="130" ht="26">
      <c r="A130" s="1" t="s">
        <v>66</v>
      </c>
      <c r="E130" s="33" t="s">
        <v>425</v>
      </c>
    </row>
    <row r="131">
      <c r="A131" s="1" t="s">
        <v>68</v>
      </c>
      <c r="E131" s="27" t="s">
        <v>61</v>
      </c>
    </row>
    <row r="132">
      <c r="A132" s="1" t="s">
        <v>59</v>
      </c>
      <c r="B132" s="1">
        <v>28</v>
      </c>
      <c r="C132" s="26" t="s">
        <v>203</v>
      </c>
      <c r="D132" t="s">
        <v>61</v>
      </c>
      <c r="E132" s="27" t="s">
        <v>204</v>
      </c>
      <c r="F132" s="28" t="s">
        <v>186</v>
      </c>
      <c r="G132" s="29">
        <v>1.01</v>
      </c>
      <c r="H132" s="28">
        <v>0.040000000000000001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64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65</v>
      </c>
      <c r="E133" s="27" t="s">
        <v>204</v>
      </c>
    </row>
    <row r="134" ht="26">
      <c r="A134" s="1" t="s">
        <v>66</v>
      </c>
      <c r="E134" s="33" t="s">
        <v>426</v>
      </c>
    </row>
    <row r="135">
      <c r="A135" s="1" t="s">
        <v>68</v>
      </c>
      <c r="E135" s="27" t="s">
        <v>61</v>
      </c>
    </row>
    <row r="136">
      <c r="A136" s="1" t="s">
        <v>59</v>
      </c>
      <c r="B136" s="1">
        <v>29</v>
      </c>
      <c r="C136" s="26" t="s">
        <v>206</v>
      </c>
      <c r="D136" t="s">
        <v>61</v>
      </c>
      <c r="E136" s="27" t="s">
        <v>207</v>
      </c>
      <c r="F136" s="28" t="s">
        <v>186</v>
      </c>
      <c r="G136" s="29">
        <v>1.01</v>
      </c>
      <c r="H136" s="28">
        <v>0.050999999999999997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64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65</v>
      </c>
      <c r="E137" s="27" t="s">
        <v>207</v>
      </c>
    </row>
    <row r="138" ht="26">
      <c r="A138" s="1" t="s">
        <v>66</v>
      </c>
      <c r="E138" s="33" t="s">
        <v>427</v>
      </c>
    </row>
    <row r="139">
      <c r="A139" s="1" t="s">
        <v>68</v>
      </c>
      <c r="E139" s="27" t="s">
        <v>61</v>
      </c>
    </row>
    <row r="140">
      <c r="A140" s="1" t="s">
        <v>59</v>
      </c>
      <c r="B140" s="1">
        <v>30</v>
      </c>
      <c r="C140" s="26" t="s">
        <v>209</v>
      </c>
      <c r="D140" t="s">
        <v>61</v>
      </c>
      <c r="E140" s="27" t="s">
        <v>210</v>
      </c>
      <c r="F140" s="28" t="s">
        <v>186</v>
      </c>
      <c r="G140" s="29">
        <v>2.02</v>
      </c>
      <c r="H140" s="28">
        <v>0.068000000000000005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64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65</v>
      </c>
      <c r="E141" s="27" t="s">
        <v>210</v>
      </c>
    </row>
    <row r="142" ht="26">
      <c r="A142" s="1" t="s">
        <v>66</v>
      </c>
      <c r="E142" s="33" t="s">
        <v>428</v>
      </c>
    </row>
    <row r="143">
      <c r="A143" s="1" t="s">
        <v>68</v>
      </c>
      <c r="E143" s="27" t="s">
        <v>61</v>
      </c>
    </row>
    <row r="144" ht="13">
      <c r="A144" s="1" t="s">
        <v>56</v>
      </c>
      <c r="C144" s="22" t="s">
        <v>212</v>
      </c>
      <c r="E144" s="23" t="s">
        <v>213</v>
      </c>
      <c r="L144" s="24">
        <f>SUMIFS(L145:L180,A145:A180,"P")</f>
        <v>0</v>
      </c>
      <c r="M144" s="24">
        <f>SUMIFS(M145:M180,A145:A180,"P")</f>
        <v>0</v>
      </c>
      <c r="N144" s="25"/>
    </row>
    <row r="145" ht="25">
      <c r="A145" s="1" t="s">
        <v>59</v>
      </c>
      <c r="B145" s="1">
        <v>34</v>
      </c>
      <c r="C145" s="26" t="s">
        <v>214</v>
      </c>
      <c r="D145" t="s">
        <v>61</v>
      </c>
      <c r="E145" s="27" t="s">
        <v>215</v>
      </c>
      <c r="F145" s="28" t="s">
        <v>71</v>
      </c>
      <c r="G145" s="29">
        <v>101.92</v>
      </c>
      <c r="H145" s="28">
        <v>0.46000000000000002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64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">
      <c r="A146" s="1" t="s">
        <v>65</v>
      </c>
      <c r="E146" s="27" t="s">
        <v>215</v>
      </c>
    </row>
    <row r="147" ht="104">
      <c r="A147" s="1" t="s">
        <v>66</v>
      </c>
      <c r="E147" s="33" t="s">
        <v>394</v>
      </c>
    </row>
    <row r="148">
      <c r="A148" s="1" t="s">
        <v>68</v>
      </c>
      <c r="E148" s="27" t="s">
        <v>61</v>
      </c>
    </row>
    <row r="149" ht="25">
      <c r="A149" s="1" t="s">
        <v>59</v>
      </c>
      <c r="B149" s="1">
        <v>35</v>
      </c>
      <c r="C149" s="26" t="s">
        <v>216</v>
      </c>
      <c r="D149" t="s">
        <v>61</v>
      </c>
      <c r="E149" s="27" t="s">
        <v>217</v>
      </c>
      <c r="F149" s="28" t="s">
        <v>71</v>
      </c>
      <c r="G149" s="29">
        <v>12.279999999999999</v>
      </c>
      <c r="H149" s="28">
        <v>0.48299999999999998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64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">
      <c r="A150" s="1" t="s">
        <v>65</v>
      </c>
      <c r="E150" s="27" t="s">
        <v>217</v>
      </c>
    </row>
    <row r="151" ht="52">
      <c r="A151" s="1" t="s">
        <v>66</v>
      </c>
      <c r="E151" s="33" t="s">
        <v>395</v>
      </c>
    </row>
    <row r="152">
      <c r="A152" s="1" t="s">
        <v>68</v>
      </c>
      <c r="E152" s="27" t="s">
        <v>61</v>
      </c>
    </row>
    <row r="153" ht="25">
      <c r="A153" s="1" t="s">
        <v>59</v>
      </c>
      <c r="B153" s="1">
        <v>36</v>
      </c>
      <c r="C153" s="26" t="s">
        <v>218</v>
      </c>
      <c r="D153" t="s">
        <v>61</v>
      </c>
      <c r="E153" s="27" t="s">
        <v>219</v>
      </c>
      <c r="F153" s="28" t="s">
        <v>71</v>
      </c>
      <c r="G153" s="29">
        <v>12.279999999999999</v>
      </c>
      <c r="H153" s="28">
        <v>0.13188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">
      <c r="A154" s="1" t="s">
        <v>65</v>
      </c>
      <c r="E154" s="27" t="s">
        <v>219</v>
      </c>
    </row>
    <row r="155" ht="52">
      <c r="A155" s="1" t="s">
        <v>66</v>
      </c>
      <c r="E155" s="33" t="s">
        <v>429</v>
      </c>
    </row>
    <row r="156">
      <c r="A156" s="1" t="s">
        <v>68</v>
      </c>
      <c r="E156" s="27" t="s">
        <v>61</v>
      </c>
    </row>
    <row r="157" ht="25">
      <c r="A157" s="1" t="s">
        <v>59</v>
      </c>
      <c r="B157" s="1">
        <v>37</v>
      </c>
      <c r="C157" s="26" t="s">
        <v>221</v>
      </c>
      <c r="D157" t="s">
        <v>61</v>
      </c>
      <c r="E157" s="27" t="s">
        <v>222</v>
      </c>
      <c r="F157" s="28" t="s">
        <v>71</v>
      </c>
      <c r="G157" s="29">
        <v>12.279999999999999</v>
      </c>
      <c r="H157" s="28">
        <v>0.33206000000000002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64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">
      <c r="A158" s="1" t="s">
        <v>65</v>
      </c>
      <c r="E158" s="27" t="s">
        <v>222</v>
      </c>
    </row>
    <row r="159" ht="52">
      <c r="A159" s="1" t="s">
        <v>66</v>
      </c>
      <c r="E159" s="33" t="s">
        <v>396</v>
      </c>
    </row>
    <row r="160">
      <c r="A160" s="1" t="s">
        <v>68</v>
      </c>
      <c r="E160" s="27" t="s">
        <v>61</v>
      </c>
    </row>
    <row r="161">
      <c r="A161" s="1" t="s">
        <v>59</v>
      </c>
      <c r="B161" s="1">
        <v>38</v>
      </c>
      <c r="C161" s="26" t="s">
        <v>223</v>
      </c>
      <c r="D161" t="s">
        <v>61</v>
      </c>
      <c r="E161" s="27" t="s">
        <v>224</v>
      </c>
      <c r="F161" s="28" t="s">
        <v>71</v>
      </c>
      <c r="G161" s="29">
        <v>12.279999999999999</v>
      </c>
      <c r="H161" s="28">
        <v>0.00034000000000000002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64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65</v>
      </c>
      <c r="E162" s="27" t="s">
        <v>224</v>
      </c>
    </row>
    <row r="163" ht="65">
      <c r="A163" s="1" t="s">
        <v>66</v>
      </c>
      <c r="E163" s="33" t="s">
        <v>430</v>
      </c>
    </row>
    <row r="164">
      <c r="A164" s="1" t="s">
        <v>68</v>
      </c>
      <c r="E164" s="27" t="s">
        <v>61</v>
      </c>
    </row>
    <row r="165">
      <c r="A165" s="1" t="s">
        <v>59</v>
      </c>
      <c r="B165" s="1">
        <v>41</v>
      </c>
      <c r="C165" s="26" t="s">
        <v>226</v>
      </c>
      <c r="D165" t="s">
        <v>61</v>
      </c>
      <c r="E165" s="27" t="s">
        <v>227</v>
      </c>
      <c r="F165" s="28" t="s">
        <v>71</v>
      </c>
      <c r="G165" s="29">
        <v>29.010000000000002</v>
      </c>
      <c r="H165" s="28">
        <v>0.00051000000000000004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64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65</v>
      </c>
      <c r="E166" s="27" t="s">
        <v>227</v>
      </c>
    </row>
    <row r="167" ht="104">
      <c r="A167" s="1" t="s">
        <v>66</v>
      </c>
      <c r="E167" s="33" t="s">
        <v>431</v>
      </c>
    </row>
    <row r="168">
      <c r="A168" s="1" t="s">
        <v>68</v>
      </c>
      <c r="E168" s="27" t="s">
        <v>61</v>
      </c>
    </row>
    <row r="169" ht="25">
      <c r="A169" s="1" t="s">
        <v>59</v>
      </c>
      <c r="B169" s="1">
        <v>39</v>
      </c>
      <c r="C169" s="26" t="s">
        <v>229</v>
      </c>
      <c r="D169" t="s">
        <v>61</v>
      </c>
      <c r="E169" s="27" t="s">
        <v>230</v>
      </c>
      <c r="F169" s="28" t="s">
        <v>71</v>
      </c>
      <c r="G169" s="29">
        <v>16.73</v>
      </c>
      <c r="H169" s="28">
        <v>0.12966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64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">
      <c r="A170" s="1" t="s">
        <v>65</v>
      </c>
      <c r="E170" s="27" t="s">
        <v>231</v>
      </c>
    </row>
    <row r="171" ht="52">
      <c r="A171" s="1" t="s">
        <v>66</v>
      </c>
      <c r="E171" s="33" t="s">
        <v>398</v>
      </c>
    </row>
    <row r="172">
      <c r="A172" s="1" t="s">
        <v>68</v>
      </c>
      <c r="E172" s="27" t="s">
        <v>61</v>
      </c>
    </row>
    <row r="173" ht="25">
      <c r="A173" s="1" t="s">
        <v>59</v>
      </c>
      <c r="B173" s="1">
        <v>40</v>
      </c>
      <c r="C173" s="26" t="s">
        <v>232</v>
      </c>
      <c r="D173" t="s">
        <v>61</v>
      </c>
      <c r="E173" s="27" t="s">
        <v>233</v>
      </c>
      <c r="F173" s="28" t="s">
        <v>71</v>
      </c>
      <c r="G173" s="29">
        <v>12.279999999999999</v>
      </c>
      <c r="H173" s="28">
        <v>0.15559000000000001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64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">
      <c r="A174" s="1" t="s">
        <v>65</v>
      </c>
      <c r="E174" s="27" t="s">
        <v>233</v>
      </c>
    </row>
    <row r="175" ht="52">
      <c r="A175" s="1" t="s">
        <v>66</v>
      </c>
      <c r="E175" s="33" t="s">
        <v>432</v>
      </c>
    </row>
    <row r="176">
      <c r="A176" s="1" t="s">
        <v>68</v>
      </c>
      <c r="E176" s="27" t="s">
        <v>61</v>
      </c>
    </row>
    <row r="177" ht="25">
      <c r="A177" s="1" t="s">
        <v>59</v>
      </c>
      <c r="B177" s="1">
        <v>42</v>
      </c>
      <c r="C177" s="26" t="s">
        <v>235</v>
      </c>
      <c r="D177" t="s">
        <v>61</v>
      </c>
      <c r="E177" s="27" t="s">
        <v>236</v>
      </c>
      <c r="F177" s="28" t="s">
        <v>71</v>
      </c>
      <c r="G177" s="29">
        <v>109.88</v>
      </c>
      <c r="H177" s="28">
        <v>0.1837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64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37.5">
      <c r="A178" s="1" t="s">
        <v>65</v>
      </c>
      <c r="E178" s="27" t="s">
        <v>237</v>
      </c>
    </row>
    <row r="179" ht="104">
      <c r="A179" s="1" t="s">
        <v>66</v>
      </c>
      <c r="E179" s="33" t="s">
        <v>433</v>
      </c>
    </row>
    <row r="180">
      <c r="A180" s="1" t="s">
        <v>68</v>
      </c>
      <c r="E180" s="27" t="s">
        <v>61</v>
      </c>
    </row>
    <row r="181" ht="13">
      <c r="A181" s="1" t="s">
        <v>56</v>
      </c>
      <c r="C181" s="22" t="s">
        <v>239</v>
      </c>
      <c r="E181" s="23" t="s">
        <v>240</v>
      </c>
      <c r="L181" s="24">
        <f>SUMIFS(L182:L281,A182:A281,"P")</f>
        <v>0</v>
      </c>
      <c r="M181" s="24">
        <f>SUMIFS(M182:M281,A182:A281,"P")</f>
        <v>0</v>
      </c>
      <c r="N181" s="25"/>
    </row>
    <row r="182" ht="25">
      <c r="A182" s="1" t="s">
        <v>59</v>
      </c>
      <c r="B182" s="1">
        <v>44</v>
      </c>
      <c r="C182" s="26" t="s">
        <v>434</v>
      </c>
      <c r="D182" t="s">
        <v>61</v>
      </c>
      <c r="E182" s="27" t="s">
        <v>435</v>
      </c>
      <c r="F182" s="28" t="s">
        <v>101</v>
      </c>
      <c r="G182" s="29">
        <v>86.519999999999996</v>
      </c>
      <c r="H182" s="28">
        <v>0.016619999999999999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64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">
      <c r="A183" s="1" t="s">
        <v>65</v>
      </c>
      <c r="E183" s="27" t="s">
        <v>435</v>
      </c>
    </row>
    <row r="184" ht="39">
      <c r="A184" s="1" t="s">
        <v>66</v>
      </c>
      <c r="E184" s="33" t="s">
        <v>436</v>
      </c>
    </row>
    <row r="185">
      <c r="A185" s="1" t="s">
        <v>68</v>
      </c>
      <c r="E185" s="27" t="s">
        <v>61</v>
      </c>
    </row>
    <row r="186">
      <c r="A186" s="1" t="s">
        <v>59</v>
      </c>
      <c r="B186" s="1">
        <v>46</v>
      </c>
      <c r="C186" s="26" t="s">
        <v>437</v>
      </c>
      <c r="D186" t="s">
        <v>61</v>
      </c>
      <c r="E186" s="27" t="s">
        <v>438</v>
      </c>
      <c r="F186" s="28" t="s">
        <v>186</v>
      </c>
      <c r="G186" s="29">
        <v>1.0149999999999999</v>
      </c>
      <c r="H186" s="28">
        <v>0.00050000000000000001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64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65</v>
      </c>
      <c r="E187" s="27" t="s">
        <v>438</v>
      </c>
    </row>
    <row r="188" ht="26">
      <c r="A188" s="1" t="s">
        <v>66</v>
      </c>
      <c r="E188" s="33" t="s">
        <v>439</v>
      </c>
    </row>
    <row r="189">
      <c r="A189" s="1" t="s">
        <v>68</v>
      </c>
      <c r="E189" s="27" t="s">
        <v>61</v>
      </c>
    </row>
    <row r="190">
      <c r="A190" s="1" t="s">
        <v>59</v>
      </c>
      <c r="B190" s="1">
        <v>48</v>
      </c>
      <c r="C190" s="26" t="s">
        <v>440</v>
      </c>
      <c r="D190" t="s">
        <v>61</v>
      </c>
      <c r="E190" s="27" t="s">
        <v>441</v>
      </c>
      <c r="F190" s="28" t="s">
        <v>186</v>
      </c>
      <c r="G190" s="29">
        <v>1.0149999999999999</v>
      </c>
      <c r="H190" s="28">
        <v>0.00080000000000000004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64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65</v>
      </c>
      <c r="E191" s="27" t="s">
        <v>441</v>
      </c>
    </row>
    <row r="192" ht="26">
      <c r="A192" s="1" t="s">
        <v>66</v>
      </c>
      <c r="E192" s="33" t="s">
        <v>442</v>
      </c>
    </row>
    <row r="193">
      <c r="A193" s="1" t="s">
        <v>68</v>
      </c>
      <c r="E193" s="27" t="s">
        <v>61</v>
      </c>
    </row>
    <row r="194">
      <c r="A194" s="1" t="s">
        <v>59</v>
      </c>
      <c r="B194" s="1">
        <v>50</v>
      </c>
      <c r="C194" s="26" t="s">
        <v>443</v>
      </c>
      <c r="D194" t="s">
        <v>61</v>
      </c>
      <c r="E194" s="27" t="s">
        <v>444</v>
      </c>
      <c r="F194" s="28" t="s">
        <v>186</v>
      </c>
      <c r="G194" s="29">
        <v>10.15</v>
      </c>
      <c r="H194" s="28">
        <v>0.0028999999999999998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64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65</v>
      </c>
      <c r="E195" s="27" t="s">
        <v>444</v>
      </c>
    </row>
    <row r="196" ht="39">
      <c r="A196" s="1" t="s">
        <v>66</v>
      </c>
      <c r="E196" s="33" t="s">
        <v>445</v>
      </c>
    </row>
    <row r="197">
      <c r="A197" s="1" t="s">
        <v>68</v>
      </c>
      <c r="E197" s="27" t="s">
        <v>61</v>
      </c>
    </row>
    <row r="198">
      <c r="A198" s="1" t="s">
        <v>59</v>
      </c>
      <c r="B198" s="1">
        <v>66</v>
      </c>
      <c r="C198" s="26" t="s">
        <v>244</v>
      </c>
      <c r="D198" t="s">
        <v>61</v>
      </c>
      <c r="E198" s="27" t="s">
        <v>245</v>
      </c>
      <c r="F198" s="28" t="s">
        <v>186</v>
      </c>
      <c r="G198" s="29">
        <v>5</v>
      </c>
      <c r="H198" s="28">
        <v>0.19600000000000001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64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65</v>
      </c>
      <c r="E199" s="27" t="s">
        <v>245</v>
      </c>
    </row>
    <row r="200" ht="52">
      <c r="A200" s="1" t="s">
        <v>66</v>
      </c>
      <c r="E200" s="33" t="s">
        <v>446</v>
      </c>
    </row>
    <row r="201">
      <c r="A201" s="1" t="s">
        <v>68</v>
      </c>
      <c r="E201" s="27" t="s">
        <v>61</v>
      </c>
    </row>
    <row r="202">
      <c r="A202" s="1" t="s">
        <v>59</v>
      </c>
      <c r="B202" s="1">
        <v>54</v>
      </c>
      <c r="C202" s="26" t="s">
        <v>447</v>
      </c>
      <c r="D202" t="s">
        <v>61</v>
      </c>
      <c r="E202" s="27" t="s">
        <v>248</v>
      </c>
      <c r="F202" s="28" t="s">
        <v>186</v>
      </c>
      <c r="G202" s="29">
        <v>1.01</v>
      </c>
      <c r="H202" s="28">
        <v>1.6000000000000001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64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65</v>
      </c>
      <c r="E203" s="27" t="s">
        <v>248</v>
      </c>
    </row>
    <row r="204" ht="39">
      <c r="A204" s="1" t="s">
        <v>66</v>
      </c>
      <c r="E204" s="33" t="s">
        <v>448</v>
      </c>
    </row>
    <row r="205">
      <c r="A205" s="1" t="s">
        <v>68</v>
      </c>
      <c r="E205" s="27" t="s">
        <v>61</v>
      </c>
    </row>
    <row r="206">
      <c r="A206" s="1" t="s">
        <v>59</v>
      </c>
      <c r="B206" s="1">
        <v>57</v>
      </c>
      <c r="C206" s="26" t="s">
        <v>266</v>
      </c>
      <c r="D206" t="s">
        <v>61</v>
      </c>
      <c r="E206" s="27" t="s">
        <v>256</v>
      </c>
      <c r="F206" s="28" t="s">
        <v>186</v>
      </c>
      <c r="G206" s="29">
        <v>2.02</v>
      </c>
      <c r="H206" s="28">
        <v>0.254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64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65</v>
      </c>
      <c r="E207" s="27" t="s">
        <v>256</v>
      </c>
    </row>
    <row r="208" ht="39">
      <c r="A208" s="1" t="s">
        <v>66</v>
      </c>
      <c r="E208" s="33" t="s">
        <v>449</v>
      </c>
    </row>
    <row r="209">
      <c r="A209" s="1" t="s">
        <v>68</v>
      </c>
      <c r="E209" s="27" t="s">
        <v>61</v>
      </c>
    </row>
    <row r="210">
      <c r="A210" s="1" t="s">
        <v>59</v>
      </c>
      <c r="B210" s="1">
        <v>59</v>
      </c>
      <c r="C210" s="26" t="s">
        <v>267</v>
      </c>
      <c r="D210" t="s">
        <v>61</v>
      </c>
      <c r="E210" s="27" t="s">
        <v>259</v>
      </c>
      <c r="F210" s="28" t="s">
        <v>186</v>
      </c>
      <c r="G210" s="29">
        <v>3.0299999999999998</v>
      </c>
      <c r="H210" s="28">
        <v>0.50600000000000001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64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65</v>
      </c>
      <c r="E211" s="27" t="s">
        <v>259</v>
      </c>
    </row>
    <row r="212" ht="26">
      <c r="A212" s="1" t="s">
        <v>66</v>
      </c>
      <c r="E212" s="33" t="s">
        <v>450</v>
      </c>
    </row>
    <row r="213">
      <c r="A213" s="1" t="s">
        <v>68</v>
      </c>
      <c r="E213" s="27" t="s">
        <v>61</v>
      </c>
    </row>
    <row r="214">
      <c r="A214" s="1" t="s">
        <v>59</v>
      </c>
      <c r="B214" s="1">
        <v>61</v>
      </c>
      <c r="C214" s="26" t="s">
        <v>269</v>
      </c>
      <c r="D214" t="s">
        <v>61</v>
      </c>
      <c r="E214" s="27" t="s">
        <v>270</v>
      </c>
      <c r="F214" s="28" t="s">
        <v>186</v>
      </c>
      <c r="G214" s="29">
        <v>1.01</v>
      </c>
      <c r="H214" s="28">
        <v>1.0129999999999999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64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65</v>
      </c>
      <c r="E215" s="27" t="s">
        <v>270</v>
      </c>
    </row>
    <row r="216" ht="26">
      <c r="A216" s="1" t="s">
        <v>66</v>
      </c>
      <c r="E216" s="33" t="s">
        <v>427</v>
      </c>
    </row>
    <row r="217">
      <c r="A217" s="1" t="s">
        <v>68</v>
      </c>
      <c r="E217" s="27" t="s">
        <v>61</v>
      </c>
    </row>
    <row r="218">
      <c r="A218" s="1" t="s">
        <v>59</v>
      </c>
      <c r="B218" s="1">
        <v>63</v>
      </c>
      <c r="C218" s="26" t="s">
        <v>272</v>
      </c>
      <c r="D218" t="s">
        <v>61</v>
      </c>
      <c r="E218" s="27" t="s">
        <v>273</v>
      </c>
      <c r="F218" s="28" t="s">
        <v>186</v>
      </c>
      <c r="G218" s="29">
        <v>5.0499999999999998</v>
      </c>
      <c r="H218" s="28">
        <v>0.54800000000000004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64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65</v>
      </c>
      <c r="E219" s="27" t="s">
        <v>273</v>
      </c>
    </row>
    <row r="220" ht="39">
      <c r="A220" s="1" t="s">
        <v>66</v>
      </c>
      <c r="E220" s="33" t="s">
        <v>451</v>
      </c>
    </row>
    <row r="221">
      <c r="A221" s="1" t="s">
        <v>68</v>
      </c>
      <c r="E221" s="27" t="s">
        <v>61</v>
      </c>
    </row>
    <row r="222">
      <c r="A222" s="1" t="s">
        <v>59</v>
      </c>
      <c r="B222" s="1">
        <v>53</v>
      </c>
      <c r="C222" s="26" t="s">
        <v>452</v>
      </c>
      <c r="D222" t="s">
        <v>61</v>
      </c>
      <c r="E222" s="27" t="s">
        <v>248</v>
      </c>
      <c r="F222" s="28" t="s">
        <v>186</v>
      </c>
      <c r="G222" s="29">
        <v>4.04</v>
      </c>
      <c r="H222" s="28">
        <v>1.6000000000000001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64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65</v>
      </c>
      <c r="E223" s="27" t="s">
        <v>248</v>
      </c>
    </row>
    <row r="224" ht="39">
      <c r="A224" s="1" t="s">
        <v>66</v>
      </c>
      <c r="E224" s="33" t="s">
        <v>453</v>
      </c>
    </row>
    <row r="225">
      <c r="A225" s="1" t="s">
        <v>68</v>
      </c>
      <c r="E225" s="27" t="s">
        <v>61</v>
      </c>
    </row>
    <row r="226">
      <c r="A226" s="1" t="s">
        <v>59</v>
      </c>
      <c r="B226" s="1">
        <v>55</v>
      </c>
      <c r="C226" s="26" t="s">
        <v>275</v>
      </c>
      <c r="D226" t="s">
        <v>61</v>
      </c>
      <c r="E226" s="27" t="s">
        <v>276</v>
      </c>
      <c r="F226" s="28" t="s">
        <v>186</v>
      </c>
      <c r="G226" s="29">
        <v>11</v>
      </c>
      <c r="H226" s="28">
        <v>0.002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64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65</v>
      </c>
      <c r="E227" s="27" t="s">
        <v>276</v>
      </c>
    </row>
    <row r="228" ht="39">
      <c r="A228" s="1" t="s">
        <v>66</v>
      </c>
      <c r="E228" s="33" t="s">
        <v>454</v>
      </c>
    </row>
    <row r="229">
      <c r="A229" s="1" t="s">
        <v>68</v>
      </c>
      <c r="E229" s="27" t="s">
        <v>61</v>
      </c>
    </row>
    <row r="230" ht="25">
      <c r="A230" s="1" t="s">
        <v>59</v>
      </c>
      <c r="B230" s="1">
        <v>43</v>
      </c>
      <c r="C230" s="26" t="s">
        <v>455</v>
      </c>
      <c r="D230" t="s">
        <v>61</v>
      </c>
      <c r="E230" s="27" t="s">
        <v>456</v>
      </c>
      <c r="F230" s="28" t="s">
        <v>101</v>
      </c>
      <c r="G230" s="29">
        <v>84</v>
      </c>
      <c r="H230" s="28">
        <v>2.0000000000000002E-05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64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25">
      <c r="A231" s="1" t="s">
        <v>65</v>
      </c>
      <c r="E231" s="27" t="s">
        <v>456</v>
      </c>
    </row>
    <row r="232" ht="39">
      <c r="A232" s="1" t="s">
        <v>66</v>
      </c>
      <c r="E232" s="33" t="s">
        <v>420</v>
      </c>
    </row>
    <row r="233">
      <c r="A233" s="1" t="s">
        <v>68</v>
      </c>
      <c r="E233" s="27" t="s">
        <v>61</v>
      </c>
    </row>
    <row r="234" ht="25">
      <c r="A234" s="1" t="s">
        <v>59</v>
      </c>
      <c r="B234" s="1">
        <v>45</v>
      </c>
      <c r="C234" s="26" t="s">
        <v>457</v>
      </c>
      <c r="D234" t="s">
        <v>61</v>
      </c>
      <c r="E234" s="27" t="s">
        <v>458</v>
      </c>
      <c r="F234" s="28" t="s">
        <v>186</v>
      </c>
      <c r="G234" s="29">
        <v>1</v>
      </c>
      <c r="H234" s="28">
        <v>8.0000000000000007E-05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64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">
      <c r="A235" s="1" t="s">
        <v>65</v>
      </c>
      <c r="E235" s="27" t="s">
        <v>458</v>
      </c>
    </row>
    <row r="236" ht="26">
      <c r="A236" s="1" t="s">
        <v>66</v>
      </c>
      <c r="E236" s="33" t="s">
        <v>459</v>
      </c>
    </row>
    <row r="237">
      <c r="A237" s="1" t="s">
        <v>68</v>
      </c>
      <c r="E237" s="27" t="s">
        <v>61</v>
      </c>
    </row>
    <row r="238" ht="25">
      <c r="A238" s="1" t="s">
        <v>59</v>
      </c>
      <c r="B238" s="1">
        <v>47</v>
      </c>
      <c r="C238" s="26" t="s">
        <v>460</v>
      </c>
      <c r="D238" t="s">
        <v>61</v>
      </c>
      <c r="E238" s="27" t="s">
        <v>461</v>
      </c>
      <c r="F238" s="28" t="s">
        <v>186</v>
      </c>
      <c r="G238" s="29">
        <v>1</v>
      </c>
      <c r="H238" s="28">
        <v>0.0001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64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">
      <c r="A239" s="1" t="s">
        <v>65</v>
      </c>
      <c r="E239" s="27" t="s">
        <v>461</v>
      </c>
    </row>
    <row r="240" ht="26">
      <c r="A240" s="1" t="s">
        <v>66</v>
      </c>
      <c r="E240" s="33" t="s">
        <v>462</v>
      </c>
    </row>
    <row r="241">
      <c r="A241" s="1" t="s">
        <v>68</v>
      </c>
      <c r="E241" s="27" t="s">
        <v>61</v>
      </c>
    </row>
    <row r="242" ht="25">
      <c r="A242" s="1" t="s">
        <v>59</v>
      </c>
      <c r="B242" s="1">
        <v>49</v>
      </c>
      <c r="C242" s="26" t="s">
        <v>463</v>
      </c>
      <c r="D242" t="s">
        <v>61</v>
      </c>
      <c r="E242" s="27" t="s">
        <v>464</v>
      </c>
      <c r="F242" s="28" t="s">
        <v>186</v>
      </c>
      <c r="G242" s="29">
        <v>10</v>
      </c>
      <c r="H242" s="28">
        <v>0.0001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64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">
      <c r="A243" s="1" t="s">
        <v>65</v>
      </c>
      <c r="E243" s="27" t="s">
        <v>464</v>
      </c>
    </row>
    <row r="244" ht="39">
      <c r="A244" s="1" t="s">
        <v>66</v>
      </c>
      <c r="E244" s="33" t="s">
        <v>465</v>
      </c>
    </row>
    <row r="245">
      <c r="A245" s="1" t="s">
        <v>68</v>
      </c>
      <c r="E245" s="27" t="s">
        <v>61</v>
      </c>
    </row>
    <row r="246" ht="25">
      <c r="A246" s="1" t="s">
        <v>59</v>
      </c>
      <c r="B246" s="1">
        <v>51</v>
      </c>
      <c r="C246" s="26" t="s">
        <v>306</v>
      </c>
      <c r="D246" t="s">
        <v>61</v>
      </c>
      <c r="E246" s="27" t="s">
        <v>307</v>
      </c>
      <c r="F246" s="28" t="s">
        <v>118</v>
      </c>
      <c r="G246" s="29">
        <v>3.5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64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">
      <c r="A247" s="1" t="s">
        <v>65</v>
      </c>
      <c r="E247" s="27" t="s">
        <v>307</v>
      </c>
    </row>
    <row r="248" ht="26">
      <c r="A248" s="1" t="s">
        <v>66</v>
      </c>
      <c r="E248" s="33" t="s">
        <v>466</v>
      </c>
    </row>
    <row r="249">
      <c r="A249" s="1" t="s">
        <v>68</v>
      </c>
      <c r="E249" s="27" t="s">
        <v>61</v>
      </c>
    </row>
    <row r="250">
      <c r="A250" s="1" t="s">
        <v>59</v>
      </c>
      <c r="B250" s="1">
        <v>52</v>
      </c>
      <c r="C250" s="26" t="s">
        <v>309</v>
      </c>
      <c r="D250" t="s">
        <v>61</v>
      </c>
      <c r="E250" s="27" t="s">
        <v>310</v>
      </c>
      <c r="F250" s="28" t="s">
        <v>186</v>
      </c>
      <c r="G250" s="29">
        <v>5</v>
      </c>
      <c r="H250" s="28">
        <v>0.41948000000000002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64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65</v>
      </c>
      <c r="E251" s="27" t="s">
        <v>310</v>
      </c>
    </row>
    <row r="252" ht="39">
      <c r="A252" s="1" t="s">
        <v>66</v>
      </c>
      <c r="E252" s="33" t="s">
        <v>467</v>
      </c>
    </row>
    <row r="253">
      <c r="A253" s="1" t="s">
        <v>68</v>
      </c>
      <c r="E253" s="27" t="s">
        <v>61</v>
      </c>
    </row>
    <row r="254">
      <c r="A254" s="1" t="s">
        <v>59</v>
      </c>
      <c r="B254" s="1">
        <v>56</v>
      </c>
      <c r="C254" s="26" t="s">
        <v>315</v>
      </c>
      <c r="D254" t="s">
        <v>61</v>
      </c>
      <c r="E254" s="27" t="s">
        <v>316</v>
      </c>
      <c r="F254" s="28" t="s">
        <v>186</v>
      </c>
      <c r="G254" s="29">
        <v>2</v>
      </c>
      <c r="H254" s="28">
        <v>0.0098899999999999995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64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65</v>
      </c>
      <c r="E255" s="27" t="s">
        <v>316</v>
      </c>
    </row>
    <row r="256" ht="39">
      <c r="A256" s="1" t="s">
        <v>66</v>
      </c>
      <c r="E256" s="33" t="s">
        <v>468</v>
      </c>
    </row>
    <row r="257">
      <c r="A257" s="1" t="s">
        <v>68</v>
      </c>
      <c r="E257" s="27" t="s">
        <v>61</v>
      </c>
    </row>
    <row r="258">
      <c r="A258" s="1" t="s">
        <v>59</v>
      </c>
      <c r="B258" s="1">
        <v>58</v>
      </c>
      <c r="C258" s="26" t="s">
        <v>318</v>
      </c>
      <c r="D258" t="s">
        <v>61</v>
      </c>
      <c r="E258" s="27" t="s">
        <v>319</v>
      </c>
      <c r="F258" s="28" t="s">
        <v>186</v>
      </c>
      <c r="G258" s="29">
        <v>3</v>
      </c>
      <c r="H258" s="28">
        <v>0.0098899999999999995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64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65</v>
      </c>
      <c r="E259" s="27" t="s">
        <v>319</v>
      </c>
    </row>
    <row r="260" ht="26">
      <c r="A260" s="1" t="s">
        <v>66</v>
      </c>
      <c r="E260" s="33" t="s">
        <v>469</v>
      </c>
    </row>
    <row r="261">
      <c r="A261" s="1" t="s">
        <v>68</v>
      </c>
      <c r="E261" s="27" t="s">
        <v>61</v>
      </c>
    </row>
    <row r="262">
      <c r="A262" s="1" t="s">
        <v>59</v>
      </c>
      <c r="B262" s="1">
        <v>60</v>
      </c>
      <c r="C262" s="26" t="s">
        <v>321</v>
      </c>
      <c r="D262" t="s">
        <v>61</v>
      </c>
      <c r="E262" s="27" t="s">
        <v>322</v>
      </c>
      <c r="F262" s="28" t="s">
        <v>186</v>
      </c>
      <c r="G262" s="29">
        <v>1</v>
      </c>
      <c r="H262" s="28">
        <v>0.0098899999999999995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64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65</v>
      </c>
      <c r="E263" s="27" t="s">
        <v>322</v>
      </c>
    </row>
    <row r="264" ht="26">
      <c r="A264" s="1" t="s">
        <v>66</v>
      </c>
      <c r="E264" s="33" t="s">
        <v>470</v>
      </c>
    </row>
    <row r="265">
      <c r="A265" s="1" t="s">
        <v>68</v>
      </c>
      <c r="E265" s="27" t="s">
        <v>61</v>
      </c>
    </row>
    <row r="266">
      <c r="A266" s="1" t="s">
        <v>59</v>
      </c>
      <c r="B266" s="1">
        <v>62</v>
      </c>
      <c r="C266" s="26" t="s">
        <v>324</v>
      </c>
      <c r="D266" t="s">
        <v>61</v>
      </c>
      <c r="E266" s="27" t="s">
        <v>325</v>
      </c>
      <c r="F266" s="28" t="s">
        <v>186</v>
      </c>
      <c r="G266" s="29">
        <v>5</v>
      </c>
      <c r="H266" s="28">
        <v>0.01218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64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65</v>
      </c>
      <c r="E267" s="27" t="s">
        <v>325</v>
      </c>
    </row>
    <row r="268" ht="39">
      <c r="A268" s="1" t="s">
        <v>66</v>
      </c>
      <c r="E268" s="33" t="s">
        <v>467</v>
      </c>
    </row>
    <row r="269">
      <c r="A269" s="1" t="s">
        <v>68</v>
      </c>
      <c r="E269" s="27" t="s">
        <v>61</v>
      </c>
    </row>
    <row r="270" ht="25">
      <c r="A270" s="1" t="s">
        <v>59</v>
      </c>
      <c r="B270" s="1">
        <v>64</v>
      </c>
      <c r="C270" s="26" t="s">
        <v>327</v>
      </c>
      <c r="D270" t="s">
        <v>61</v>
      </c>
      <c r="E270" s="27" t="s">
        <v>328</v>
      </c>
      <c r="F270" s="28" t="s">
        <v>186</v>
      </c>
      <c r="G270" s="29">
        <v>1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64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 ht="25">
      <c r="A271" s="1" t="s">
        <v>65</v>
      </c>
      <c r="E271" s="27" t="s">
        <v>328</v>
      </c>
    </row>
    <row r="272" ht="52">
      <c r="A272" s="1" t="s">
        <v>66</v>
      </c>
      <c r="E272" s="33" t="s">
        <v>471</v>
      </c>
    </row>
    <row r="273">
      <c r="A273" s="1" t="s">
        <v>68</v>
      </c>
      <c r="E273" s="27" t="s">
        <v>61</v>
      </c>
    </row>
    <row r="274" ht="25">
      <c r="A274" s="1" t="s">
        <v>59</v>
      </c>
      <c r="B274" s="1">
        <v>65</v>
      </c>
      <c r="C274" s="26" t="s">
        <v>330</v>
      </c>
      <c r="D274" t="s">
        <v>61</v>
      </c>
      <c r="E274" s="27" t="s">
        <v>331</v>
      </c>
      <c r="F274" s="28" t="s">
        <v>186</v>
      </c>
      <c r="G274" s="29">
        <v>5</v>
      </c>
      <c r="H274" s="28">
        <v>0.089999999999999997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64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">
      <c r="A275" s="1" t="s">
        <v>65</v>
      </c>
      <c r="E275" s="27" t="s">
        <v>331</v>
      </c>
    </row>
    <row r="276" ht="39">
      <c r="A276" s="1" t="s">
        <v>66</v>
      </c>
      <c r="E276" s="33" t="s">
        <v>467</v>
      </c>
    </row>
    <row r="277">
      <c r="A277" s="1" t="s">
        <v>68</v>
      </c>
      <c r="E277" s="27" t="s">
        <v>61</v>
      </c>
    </row>
    <row r="278">
      <c r="A278" s="1" t="s">
        <v>59</v>
      </c>
      <c r="B278" s="1">
        <v>67</v>
      </c>
      <c r="C278" s="26" t="s">
        <v>332</v>
      </c>
      <c r="D278" t="s">
        <v>61</v>
      </c>
      <c r="E278" s="27" t="s">
        <v>333</v>
      </c>
      <c r="F278" s="28" t="s">
        <v>101</v>
      </c>
      <c r="G278" s="29">
        <v>84</v>
      </c>
      <c r="H278" s="28">
        <v>0.00012999999999999999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64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65</v>
      </c>
      <c r="E279" s="27" t="s">
        <v>333</v>
      </c>
    </row>
    <row r="280" ht="52">
      <c r="A280" s="1" t="s">
        <v>66</v>
      </c>
      <c r="E280" s="33" t="s">
        <v>472</v>
      </c>
    </row>
    <row r="281">
      <c r="A281" s="1" t="s">
        <v>68</v>
      </c>
      <c r="E281" s="27" t="s">
        <v>61</v>
      </c>
    </row>
    <row r="282" ht="13">
      <c r="A282" s="1" t="s">
        <v>56</v>
      </c>
      <c r="C282" s="22" t="s">
        <v>342</v>
      </c>
      <c r="E282" s="23" t="s">
        <v>343</v>
      </c>
      <c r="L282" s="24">
        <f>SUMIFS(L283:L290,A283:A290,"P")</f>
        <v>0</v>
      </c>
      <c r="M282" s="24">
        <f>SUMIFS(M283:M290,A283:A290,"P")</f>
        <v>0</v>
      </c>
      <c r="N282" s="25"/>
    </row>
    <row r="283">
      <c r="A283" s="1" t="s">
        <v>59</v>
      </c>
      <c r="B283" s="1">
        <v>68</v>
      </c>
      <c r="C283" s="26" t="s">
        <v>344</v>
      </c>
      <c r="D283" t="s">
        <v>61</v>
      </c>
      <c r="E283" s="27" t="s">
        <v>345</v>
      </c>
      <c r="F283" s="28" t="s">
        <v>101</v>
      </c>
      <c r="G283" s="29">
        <v>19.399999999999999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64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65</v>
      </c>
      <c r="E284" s="27" t="s">
        <v>345</v>
      </c>
    </row>
    <row r="285" ht="52">
      <c r="A285" s="1" t="s">
        <v>66</v>
      </c>
      <c r="E285" s="33" t="s">
        <v>473</v>
      </c>
    </row>
    <row r="286">
      <c r="A286" s="1" t="s">
        <v>68</v>
      </c>
      <c r="E286" s="27" t="s">
        <v>61</v>
      </c>
    </row>
    <row r="287">
      <c r="A287" s="1" t="s">
        <v>59</v>
      </c>
      <c r="B287" s="1">
        <v>69</v>
      </c>
      <c r="C287" s="26" t="s">
        <v>347</v>
      </c>
      <c r="D287" t="s">
        <v>61</v>
      </c>
      <c r="E287" s="27" t="s">
        <v>348</v>
      </c>
      <c r="F287" s="28" t="s">
        <v>101</v>
      </c>
      <c r="G287" s="29">
        <v>19.399999999999999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64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65</v>
      </c>
      <c r="E288" s="27" t="s">
        <v>348</v>
      </c>
    </row>
    <row r="289" ht="52">
      <c r="A289" s="1" t="s">
        <v>66</v>
      </c>
      <c r="E289" s="33" t="s">
        <v>474</v>
      </c>
    </row>
    <row r="290">
      <c r="A290" s="1" t="s">
        <v>68</v>
      </c>
      <c r="E290" s="27" t="s">
        <v>61</v>
      </c>
    </row>
    <row r="291" ht="13">
      <c r="A291" s="1" t="s">
        <v>56</v>
      </c>
      <c r="C291" s="22" t="s">
        <v>350</v>
      </c>
      <c r="E291" s="23" t="s">
        <v>351</v>
      </c>
      <c r="L291" s="24">
        <f>SUMIFS(L292:L323,A292:A323,"P")</f>
        <v>0</v>
      </c>
      <c r="M291" s="24">
        <f>SUMIFS(M292:M323,A292:A323,"P")</f>
        <v>0</v>
      </c>
      <c r="N291" s="25"/>
    </row>
    <row r="292" ht="25">
      <c r="A292" s="1" t="s">
        <v>59</v>
      </c>
      <c r="B292" s="1">
        <v>70</v>
      </c>
      <c r="C292" s="26" t="s">
        <v>352</v>
      </c>
      <c r="D292" t="s">
        <v>61</v>
      </c>
      <c r="E292" s="27" t="s">
        <v>353</v>
      </c>
      <c r="F292" s="28" t="s">
        <v>144</v>
      </c>
      <c r="G292" s="29">
        <v>5.8339999999999996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64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25">
      <c r="A293" s="1" t="s">
        <v>65</v>
      </c>
      <c r="E293" s="27" t="s">
        <v>353</v>
      </c>
    </row>
    <row r="294" ht="65">
      <c r="A294" s="1" t="s">
        <v>66</v>
      </c>
      <c r="E294" s="33" t="s">
        <v>475</v>
      </c>
    </row>
    <row r="295">
      <c r="A295" s="1" t="s">
        <v>68</v>
      </c>
      <c r="E295" s="27" t="s">
        <v>61</v>
      </c>
    </row>
    <row r="296" ht="25">
      <c r="A296" s="1" t="s">
        <v>59</v>
      </c>
      <c r="B296" s="1">
        <v>71</v>
      </c>
      <c r="C296" s="26" t="s">
        <v>355</v>
      </c>
      <c r="D296" t="s">
        <v>61</v>
      </c>
      <c r="E296" s="27" t="s">
        <v>356</v>
      </c>
      <c r="F296" s="28" t="s">
        <v>144</v>
      </c>
      <c r="G296" s="29">
        <v>23.335999999999999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64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 ht="25">
      <c r="A297" s="1" t="s">
        <v>65</v>
      </c>
      <c r="E297" s="27" t="s">
        <v>356</v>
      </c>
    </row>
    <row r="298" ht="65">
      <c r="A298" s="1" t="s">
        <v>66</v>
      </c>
      <c r="E298" s="33" t="s">
        <v>476</v>
      </c>
    </row>
    <row r="299">
      <c r="A299" s="1" t="s">
        <v>68</v>
      </c>
      <c r="E299" s="27" t="s">
        <v>61</v>
      </c>
    </row>
    <row r="300" ht="25">
      <c r="A300" s="1" t="s">
        <v>59</v>
      </c>
      <c r="B300" s="1">
        <v>72</v>
      </c>
      <c r="C300" s="26" t="s">
        <v>358</v>
      </c>
      <c r="D300" t="s">
        <v>61</v>
      </c>
      <c r="E300" s="27" t="s">
        <v>359</v>
      </c>
      <c r="F300" s="28" t="s">
        <v>144</v>
      </c>
      <c r="G300" s="29">
        <v>3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64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 ht="25">
      <c r="A301" s="1" t="s">
        <v>65</v>
      </c>
      <c r="E301" s="27" t="s">
        <v>359</v>
      </c>
    </row>
    <row r="302" ht="39">
      <c r="A302" s="1" t="s">
        <v>66</v>
      </c>
      <c r="E302" s="33" t="s">
        <v>477</v>
      </c>
    </row>
    <row r="303">
      <c r="A303" s="1" t="s">
        <v>68</v>
      </c>
      <c r="E303" s="27" t="s">
        <v>61</v>
      </c>
    </row>
    <row r="304" ht="25">
      <c r="A304" s="1" t="s">
        <v>59</v>
      </c>
      <c r="B304" s="1">
        <v>73</v>
      </c>
      <c r="C304" s="26" t="s">
        <v>361</v>
      </c>
      <c r="D304" t="s">
        <v>61</v>
      </c>
      <c r="E304" s="27" t="s">
        <v>362</v>
      </c>
      <c r="F304" s="28" t="s">
        <v>144</v>
      </c>
      <c r="G304" s="29">
        <v>12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64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 ht="25">
      <c r="A305" s="1" t="s">
        <v>65</v>
      </c>
      <c r="E305" s="27" t="s">
        <v>362</v>
      </c>
    </row>
    <row r="306" ht="39">
      <c r="A306" s="1" t="s">
        <v>66</v>
      </c>
      <c r="E306" s="33" t="s">
        <v>478</v>
      </c>
    </row>
    <row r="307">
      <c r="A307" s="1" t="s">
        <v>68</v>
      </c>
      <c r="E307" s="27" t="s">
        <v>61</v>
      </c>
    </row>
    <row r="308">
      <c r="A308" s="1" t="s">
        <v>59</v>
      </c>
      <c r="B308" s="1">
        <v>74</v>
      </c>
      <c r="C308" s="26" t="s">
        <v>364</v>
      </c>
      <c r="D308" t="s">
        <v>61</v>
      </c>
      <c r="E308" s="27" t="s">
        <v>365</v>
      </c>
      <c r="F308" s="28" t="s">
        <v>144</v>
      </c>
      <c r="G308" s="29">
        <v>3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64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65</v>
      </c>
      <c r="E309" s="27" t="s">
        <v>365</v>
      </c>
    </row>
    <row r="310" ht="26">
      <c r="A310" s="1" t="s">
        <v>66</v>
      </c>
      <c r="E310" s="33" t="s">
        <v>479</v>
      </c>
    </row>
    <row r="311">
      <c r="A311" s="1" t="s">
        <v>68</v>
      </c>
      <c r="E311" s="27" t="s">
        <v>61</v>
      </c>
    </row>
    <row r="312" ht="25">
      <c r="A312" s="1" t="s">
        <v>59</v>
      </c>
      <c r="B312" s="1">
        <v>75</v>
      </c>
      <c r="C312" s="26" t="s">
        <v>367</v>
      </c>
      <c r="D312" t="s">
        <v>61</v>
      </c>
      <c r="E312" s="27" t="s">
        <v>368</v>
      </c>
      <c r="F312" s="28" t="s">
        <v>144</v>
      </c>
      <c r="G312" s="29">
        <v>3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64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">
      <c r="A313" s="1" t="s">
        <v>65</v>
      </c>
      <c r="E313" s="27" t="s">
        <v>368</v>
      </c>
    </row>
    <row r="314" ht="39">
      <c r="A314" s="1" t="s">
        <v>66</v>
      </c>
      <c r="E314" s="33" t="s">
        <v>480</v>
      </c>
    </row>
    <row r="315">
      <c r="A315" s="1" t="s">
        <v>68</v>
      </c>
      <c r="E315" s="27" t="s">
        <v>61</v>
      </c>
    </row>
    <row r="316" ht="25">
      <c r="A316" s="1" t="s">
        <v>59</v>
      </c>
      <c r="B316" s="1">
        <v>76</v>
      </c>
      <c r="C316" s="26" t="s">
        <v>370</v>
      </c>
      <c r="D316" t="s">
        <v>61</v>
      </c>
      <c r="E316" s="27" t="s">
        <v>143</v>
      </c>
      <c r="F316" s="28" t="s">
        <v>144</v>
      </c>
      <c r="G316" s="29">
        <v>34.960000000000001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64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 ht="25">
      <c r="A317" s="1" t="s">
        <v>65</v>
      </c>
      <c r="E317" s="27" t="s">
        <v>143</v>
      </c>
    </row>
    <row r="318" ht="26">
      <c r="A318" s="1" t="s">
        <v>66</v>
      </c>
      <c r="E318" s="33" t="s">
        <v>481</v>
      </c>
    </row>
    <row r="319">
      <c r="A319" s="1" t="s">
        <v>68</v>
      </c>
      <c r="E319" s="27" t="s">
        <v>61</v>
      </c>
    </row>
    <row r="320" ht="25">
      <c r="A320" s="1" t="s">
        <v>59</v>
      </c>
      <c r="B320" s="1">
        <v>77</v>
      </c>
      <c r="C320" s="26" t="s">
        <v>372</v>
      </c>
      <c r="D320" t="s">
        <v>61</v>
      </c>
      <c r="E320" s="27" t="s">
        <v>373</v>
      </c>
      <c r="F320" s="28" t="s">
        <v>144</v>
      </c>
      <c r="G320" s="29">
        <v>5.8339999999999996</v>
      </c>
      <c r="H320" s="28">
        <v>0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64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 ht="25">
      <c r="A321" s="1" t="s">
        <v>65</v>
      </c>
      <c r="E321" s="27" t="s">
        <v>373</v>
      </c>
    </row>
    <row r="322" ht="26">
      <c r="A322" s="1" t="s">
        <v>66</v>
      </c>
      <c r="E322" s="33" t="s">
        <v>482</v>
      </c>
    </row>
    <row r="323">
      <c r="A323" s="1" t="s">
        <v>68</v>
      </c>
      <c r="E323" s="27" t="s">
        <v>61</v>
      </c>
    </row>
    <row r="324" ht="13">
      <c r="A324" s="1" t="s">
        <v>56</v>
      </c>
      <c r="C324" s="22" t="s">
        <v>375</v>
      </c>
      <c r="E324" s="23" t="s">
        <v>376</v>
      </c>
      <c r="L324" s="24">
        <f>SUMIFS(L325:L328,A325:A328,"P")</f>
        <v>0</v>
      </c>
      <c r="M324" s="24">
        <f>SUMIFS(M325:M328,A325:A328,"P")</f>
        <v>0</v>
      </c>
      <c r="N324" s="25"/>
    </row>
    <row r="325" ht="37.5">
      <c r="A325" s="1" t="s">
        <v>59</v>
      </c>
      <c r="B325" s="1">
        <v>78</v>
      </c>
      <c r="C325" s="26" t="s">
        <v>483</v>
      </c>
      <c r="D325" t="s">
        <v>61</v>
      </c>
      <c r="E325" s="27" t="s">
        <v>484</v>
      </c>
      <c r="F325" s="28" t="s">
        <v>144</v>
      </c>
      <c r="G325" s="29">
        <v>466.79000000000002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64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 ht="37.5">
      <c r="A326" s="1" t="s">
        <v>65</v>
      </c>
      <c r="E326" s="27" t="s">
        <v>485</v>
      </c>
    </row>
    <row r="327">
      <c r="A327" s="1" t="s">
        <v>66</v>
      </c>
    </row>
    <row r="328">
      <c r="A328" s="1" t="s">
        <v>68</v>
      </c>
      <c r="E328" s="27" t="s">
        <v>61</v>
      </c>
    </row>
    <row r="329" ht="13">
      <c r="A329" s="1" t="s">
        <v>56</v>
      </c>
      <c r="C329" s="22" t="s">
        <v>379</v>
      </c>
      <c r="E329" s="23" t="s">
        <v>380</v>
      </c>
      <c r="L329" s="24">
        <f>SUMIFS(L330:L333,A330:A333,"P")</f>
        <v>0</v>
      </c>
      <c r="M329" s="24">
        <f>SUMIFS(M330:M333,A330:A333,"P")</f>
        <v>0</v>
      </c>
      <c r="N329" s="25"/>
    </row>
    <row r="330">
      <c r="A330" s="1" t="s">
        <v>59</v>
      </c>
      <c r="B330" s="1">
        <v>79</v>
      </c>
      <c r="C330" s="26" t="s">
        <v>381</v>
      </c>
      <c r="D330" t="s">
        <v>61</v>
      </c>
      <c r="E330" s="27" t="s">
        <v>380</v>
      </c>
      <c r="F330" s="28" t="s">
        <v>382</v>
      </c>
      <c r="G330" s="29">
        <v>1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/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65</v>
      </c>
      <c r="E331" s="27" t="s">
        <v>380</v>
      </c>
    </row>
    <row r="332">
      <c r="A332" s="1" t="s">
        <v>66</v>
      </c>
    </row>
    <row r="333" ht="187.5">
      <c r="A333" s="1" t="s">
        <v>68</v>
      </c>
      <c r="E333" s="27" t="s">
        <v>383</v>
      </c>
    </row>
    <row r="334" ht="13">
      <c r="A334" s="1" t="s">
        <v>56</v>
      </c>
      <c r="C334" s="22" t="s">
        <v>384</v>
      </c>
      <c r="E334" s="23" t="s">
        <v>385</v>
      </c>
      <c r="L334" s="24">
        <f>SUMIFS(L335:L338,A335:A338,"P")</f>
        <v>0</v>
      </c>
      <c r="M334" s="24">
        <f>SUMIFS(M335:M338,A335:A338,"P")</f>
        <v>0</v>
      </c>
      <c r="N334" s="25"/>
    </row>
    <row r="335">
      <c r="A335" s="1" t="s">
        <v>59</v>
      </c>
      <c r="B335" s="1">
        <v>80</v>
      </c>
      <c r="C335" s="26" t="s">
        <v>386</v>
      </c>
      <c r="D335" t="s">
        <v>61</v>
      </c>
      <c r="E335" s="27" t="s">
        <v>387</v>
      </c>
      <c r="F335" s="28" t="s">
        <v>382</v>
      </c>
      <c r="G335" s="29">
        <v>1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/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65</v>
      </c>
      <c r="E336" s="27" t="s">
        <v>387</v>
      </c>
    </row>
    <row r="337">
      <c r="A337" s="1" t="s">
        <v>66</v>
      </c>
    </row>
    <row r="338" ht="62.5">
      <c r="A338" s="1" t="s">
        <v>68</v>
      </c>
      <c r="E338" s="27" t="s">
        <v>388</v>
      </c>
    </row>
    <row r="339" ht="13">
      <c r="A339" s="1" t="s">
        <v>56</v>
      </c>
      <c r="C339" s="22" t="s">
        <v>389</v>
      </c>
      <c r="E339" s="23" t="s">
        <v>390</v>
      </c>
      <c r="L339" s="24">
        <f>SUMIFS(L340:L343,A340:A343,"P")</f>
        <v>0</v>
      </c>
      <c r="M339" s="24">
        <f>SUMIFS(M340:M343,A340:A343,"P")</f>
        <v>0</v>
      </c>
      <c r="N339" s="25"/>
    </row>
    <row r="340">
      <c r="A340" s="1" t="s">
        <v>59</v>
      </c>
      <c r="B340" s="1">
        <v>81</v>
      </c>
      <c r="C340" s="26" t="s">
        <v>391</v>
      </c>
      <c r="D340" t="s">
        <v>61</v>
      </c>
      <c r="E340" s="27" t="s">
        <v>390</v>
      </c>
      <c r="F340" s="28" t="s">
        <v>382</v>
      </c>
      <c r="G340" s="29">
        <v>1</v>
      </c>
      <c r="H340" s="28">
        <v>0</v>
      </c>
      <c r="I340" s="30">
        <f>ROUND(G340*H340,P4)</f>
        <v>0</v>
      </c>
      <c r="L340" s="31">
        <v>0</v>
      </c>
      <c r="M340" s="24">
        <f>ROUND(G340*L340,P4)</f>
        <v>0</v>
      </c>
      <c r="N340" s="25"/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65</v>
      </c>
      <c r="E341" s="27" t="s">
        <v>390</v>
      </c>
    </row>
    <row r="342">
      <c r="A342" s="1" t="s">
        <v>66</v>
      </c>
    </row>
    <row r="343">
      <c r="A343" s="1" t="s">
        <v>68</v>
      </c>
      <c r="E343" s="27" t="s">
        <v>61</v>
      </c>
    </row>
  </sheetData>
  <sheetProtection sheet="1" objects="1" scenarios="1" spinCount="100000" saltValue="VL77oHbO5Y1tuoNu+PZH5QyE9pmFZkcRDL5M5jjCYHiuj4C59NnQ6iVm5qebEPowjNEHECu34WDYuWmd5TaSHA==" hashValue="7ulMqXm92uHZa3+kGoXnRm03YBSkbKQMt5wiB2hD2qZTKFXtrNFVsSXt8bT4UEQbJY8W9BnRHl98phWLSVrZXw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COUNTIFS(L8:L204,"=0",A8:A204,"P")+COUNTIFS(L8:L204,"",A8:A204,"P")+SUM(Q8:Q204)</f>
        <v>0</v>
      </c>
    </row>
    <row r="8" ht="13">
      <c r="A8" s="1" t="s">
        <v>54</v>
      </c>
      <c r="C8" s="22" t="s">
        <v>486</v>
      </c>
      <c r="E8" s="23" t="s">
        <v>19</v>
      </c>
      <c r="L8" s="24">
        <f>L9+L74+L83+L88+L97+L150+L155+L184+L189+L194+L199</f>
        <v>0</v>
      </c>
      <c r="M8" s="24">
        <f>M9+M74+M83+M88+M97+M150+M155+M184+M189+M194+M199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SUMIFS(L10:L73,A10:A73,"P")</f>
        <v>0</v>
      </c>
      <c r="M9" s="24">
        <f>SUMIFS(M10:M73,A10:A73,"P")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20.399999999999999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52">
      <c r="A12" s="1" t="s">
        <v>66</v>
      </c>
      <c r="E12" s="33" t="s">
        <v>487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18.699999999999999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52">
      <c r="A16" s="1" t="s">
        <v>66</v>
      </c>
      <c r="E16" s="33" t="s">
        <v>488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110</v>
      </c>
      <c r="D18" t="s">
        <v>61</v>
      </c>
      <c r="E18" s="27" t="s">
        <v>100</v>
      </c>
      <c r="F18" s="28" t="s">
        <v>101</v>
      </c>
      <c r="G18" s="29">
        <v>2.2000000000000002</v>
      </c>
      <c r="H18" s="28">
        <v>0.036900000000000002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0">
      <c r="A19" s="1" t="s">
        <v>65</v>
      </c>
      <c r="E19" s="27" t="s">
        <v>111</v>
      </c>
    </row>
    <row r="20" ht="52">
      <c r="A20" s="1" t="s">
        <v>66</v>
      </c>
      <c r="E20" s="33" t="s">
        <v>489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490</v>
      </c>
      <c r="D22" t="s">
        <v>61</v>
      </c>
      <c r="E22" s="27" t="s">
        <v>491</v>
      </c>
      <c r="F22" s="28" t="s">
        <v>118</v>
      </c>
      <c r="G22" s="29">
        <v>37.076000000000001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65</v>
      </c>
      <c r="E23" s="27" t="s">
        <v>492</v>
      </c>
    </row>
    <row r="24" ht="52">
      <c r="A24" s="1" t="s">
        <v>66</v>
      </c>
      <c r="E24" s="33" t="s">
        <v>493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494</v>
      </c>
      <c r="D26" t="s">
        <v>61</v>
      </c>
      <c r="E26" s="27" t="s">
        <v>495</v>
      </c>
      <c r="F26" s="28" t="s">
        <v>118</v>
      </c>
      <c r="G26" s="29">
        <v>4.1200000000000001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65</v>
      </c>
      <c r="E27" s="27" t="s">
        <v>495</v>
      </c>
    </row>
    <row r="28" ht="52">
      <c r="A28" s="1" t="s">
        <v>66</v>
      </c>
      <c r="E28" s="33" t="s">
        <v>496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125</v>
      </c>
      <c r="D30" t="s">
        <v>61</v>
      </c>
      <c r="E30" s="27" t="s">
        <v>126</v>
      </c>
      <c r="F30" s="28" t="s">
        <v>118</v>
      </c>
      <c r="G30" s="29">
        <v>4.1200000000000001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126</v>
      </c>
    </row>
    <row r="32" ht="52">
      <c r="A32" s="1" t="s">
        <v>66</v>
      </c>
      <c r="E32" s="33" t="s">
        <v>497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128</v>
      </c>
      <c r="D34" t="s">
        <v>61</v>
      </c>
      <c r="E34" s="27" t="s">
        <v>129</v>
      </c>
      <c r="F34" s="28" t="s">
        <v>71</v>
      </c>
      <c r="G34" s="29">
        <v>86.799999999999997</v>
      </c>
      <c r="H34" s="28">
        <v>0.00058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65</v>
      </c>
      <c r="E35" s="27" t="s">
        <v>129</v>
      </c>
    </row>
    <row r="36" ht="39">
      <c r="A36" s="1" t="s">
        <v>66</v>
      </c>
      <c r="E36" s="33" t="s">
        <v>498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131</v>
      </c>
      <c r="D38" t="s">
        <v>61</v>
      </c>
      <c r="E38" s="27" t="s">
        <v>132</v>
      </c>
      <c r="F38" s="28" t="s">
        <v>71</v>
      </c>
      <c r="G38" s="29">
        <v>86.799999999999997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132</v>
      </c>
    </row>
    <row r="40" ht="39">
      <c r="A40" s="1" t="s">
        <v>66</v>
      </c>
      <c r="E40" s="33" t="s">
        <v>498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137</v>
      </c>
      <c r="D42" t="s">
        <v>61</v>
      </c>
      <c r="E42" s="27" t="s">
        <v>134</v>
      </c>
      <c r="F42" s="28" t="s">
        <v>118</v>
      </c>
      <c r="G42" s="29">
        <v>41.195999999999998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7.5">
      <c r="A43" s="1" t="s">
        <v>65</v>
      </c>
      <c r="E43" s="27" t="s">
        <v>138</v>
      </c>
    </row>
    <row r="44" ht="26">
      <c r="A44" s="1" t="s">
        <v>66</v>
      </c>
      <c r="E44" s="33" t="s">
        <v>499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142</v>
      </c>
      <c r="D46" t="s">
        <v>61</v>
      </c>
      <c r="E46" s="27" t="s">
        <v>143</v>
      </c>
      <c r="F46" s="28" t="s">
        <v>144</v>
      </c>
      <c r="G46" s="29">
        <v>74.153000000000006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143</v>
      </c>
    </row>
    <row r="48" ht="26">
      <c r="A48" s="1" t="s">
        <v>66</v>
      </c>
      <c r="E48" s="33" t="s">
        <v>500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11</v>
      </c>
      <c r="C50" s="26" t="s">
        <v>146</v>
      </c>
      <c r="D50" t="s">
        <v>61</v>
      </c>
      <c r="E50" s="27" t="s">
        <v>147</v>
      </c>
      <c r="F50" s="28" t="s">
        <v>118</v>
      </c>
      <c r="G50" s="29">
        <v>41.195999999999998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65</v>
      </c>
      <c r="E51" s="27" t="s">
        <v>147</v>
      </c>
    </row>
    <row r="52" ht="26">
      <c r="A52" s="1" t="s">
        <v>66</v>
      </c>
      <c r="E52" s="33" t="s">
        <v>501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12</v>
      </c>
      <c r="C54" s="26" t="s">
        <v>149</v>
      </c>
      <c r="D54" t="s">
        <v>61</v>
      </c>
      <c r="E54" s="27" t="s">
        <v>150</v>
      </c>
      <c r="F54" s="28" t="s">
        <v>118</v>
      </c>
      <c r="G54" s="29">
        <v>29.975000000000001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65</v>
      </c>
      <c r="E55" s="27" t="s">
        <v>150</v>
      </c>
    </row>
    <row r="56" ht="52">
      <c r="A56" s="1" t="s">
        <v>66</v>
      </c>
      <c r="E56" s="33" t="s">
        <v>502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14</v>
      </c>
      <c r="C58" s="26" t="s">
        <v>152</v>
      </c>
      <c r="D58" t="s">
        <v>61</v>
      </c>
      <c r="E58" s="27" t="s">
        <v>153</v>
      </c>
      <c r="F58" s="28" t="s">
        <v>118</v>
      </c>
      <c r="G58" s="29">
        <v>8.8160000000000007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37.5">
      <c r="A59" s="1" t="s">
        <v>65</v>
      </c>
      <c r="E59" s="27" t="s">
        <v>154</v>
      </c>
    </row>
    <row r="60" ht="78">
      <c r="A60" s="1" t="s">
        <v>66</v>
      </c>
      <c r="E60" s="33" t="s">
        <v>503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16</v>
      </c>
      <c r="C62" s="26" t="s">
        <v>156</v>
      </c>
      <c r="D62" t="s">
        <v>61</v>
      </c>
      <c r="E62" s="27" t="s">
        <v>157</v>
      </c>
      <c r="F62" s="28" t="s">
        <v>71</v>
      </c>
      <c r="G62" s="29">
        <v>18.699999999999999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157</v>
      </c>
    </row>
    <row r="64" ht="52">
      <c r="A64" s="1" t="s">
        <v>66</v>
      </c>
      <c r="E64" s="33" t="s">
        <v>504</v>
      </c>
    </row>
    <row r="65">
      <c r="A65" s="1" t="s">
        <v>68</v>
      </c>
      <c r="E65" s="27" t="s">
        <v>61</v>
      </c>
    </row>
    <row r="66">
      <c r="A66" s="1" t="s">
        <v>59</v>
      </c>
      <c r="B66" s="1">
        <v>15</v>
      </c>
      <c r="C66" s="26" t="s">
        <v>165</v>
      </c>
      <c r="D66" t="s">
        <v>61</v>
      </c>
      <c r="E66" s="27" t="s">
        <v>166</v>
      </c>
      <c r="F66" s="28" t="s">
        <v>144</v>
      </c>
      <c r="G66" s="29">
        <v>17.632000000000001</v>
      </c>
      <c r="H66" s="28">
        <v>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65</v>
      </c>
      <c r="E67" s="27" t="s">
        <v>166</v>
      </c>
    </row>
    <row r="68" ht="26">
      <c r="A68" s="1" t="s">
        <v>66</v>
      </c>
      <c r="E68" s="33" t="s">
        <v>505</v>
      </c>
    </row>
    <row r="69">
      <c r="A69" s="1" t="s">
        <v>68</v>
      </c>
      <c r="E69" s="27" t="s">
        <v>61</v>
      </c>
    </row>
    <row r="70">
      <c r="A70" s="1" t="s">
        <v>59</v>
      </c>
      <c r="B70" s="1">
        <v>13</v>
      </c>
      <c r="C70" s="26" t="s">
        <v>168</v>
      </c>
      <c r="D70" t="s">
        <v>61</v>
      </c>
      <c r="E70" s="27" t="s">
        <v>169</v>
      </c>
      <c r="F70" s="28" t="s">
        <v>144</v>
      </c>
      <c r="G70" s="29">
        <v>59.950000000000003</v>
      </c>
      <c r="H70" s="28">
        <v>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65</v>
      </c>
      <c r="E71" s="27" t="s">
        <v>169</v>
      </c>
    </row>
    <row r="72" ht="26">
      <c r="A72" s="1" t="s">
        <v>66</v>
      </c>
      <c r="E72" s="33" t="s">
        <v>506</v>
      </c>
    </row>
    <row r="73">
      <c r="A73" s="1" t="s">
        <v>68</v>
      </c>
      <c r="E73" s="27" t="s">
        <v>61</v>
      </c>
    </row>
    <row r="74" ht="13">
      <c r="A74" s="1" t="s">
        <v>56</v>
      </c>
      <c r="C74" s="22" t="s">
        <v>171</v>
      </c>
      <c r="E74" s="23" t="s">
        <v>172</v>
      </c>
      <c r="L74" s="24">
        <f>SUMIFS(L75:L82,A75:A82,"P")</f>
        <v>0</v>
      </c>
      <c r="M74" s="24">
        <f>SUMIFS(M75:M82,A75:A82,"P")</f>
        <v>0</v>
      </c>
      <c r="N74" s="25"/>
    </row>
    <row r="75">
      <c r="A75" s="1" t="s">
        <v>59</v>
      </c>
      <c r="B75" s="1">
        <v>17</v>
      </c>
      <c r="C75" s="26" t="s">
        <v>173</v>
      </c>
      <c r="D75" t="s">
        <v>61</v>
      </c>
      <c r="E75" s="27" t="s">
        <v>174</v>
      </c>
      <c r="F75" s="28" t="s">
        <v>101</v>
      </c>
      <c r="G75" s="29">
        <v>17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64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65</v>
      </c>
      <c r="E76" s="27" t="s">
        <v>174</v>
      </c>
    </row>
    <row r="77" ht="39">
      <c r="A77" s="1" t="s">
        <v>66</v>
      </c>
      <c r="E77" s="33" t="s">
        <v>507</v>
      </c>
    </row>
    <row r="78">
      <c r="A78" s="1" t="s">
        <v>68</v>
      </c>
      <c r="E78" s="27" t="s">
        <v>61</v>
      </c>
    </row>
    <row r="79">
      <c r="A79" s="1" t="s">
        <v>59</v>
      </c>
      <c r="B79" s="1">
        <v>18</v>
      </c>
      <c r="C79" s="26" t="s">
        <v>176</v>
      </c>
      <c r="D79" t="s">
        <v>61</v>
      </c>
      <c r="E79" s="27" t="s">
        <v>177</v>
      </c>
      <c r="F79" s="28" t="s">
        <v>101</v>
      </c>
      <c r="G79" s="29">
        <v>17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64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65</v>
      </c>
      <c r="E80" s="27" t="s">
        <v>177</v>
      </c>
    </row>
    <row r="81" ht="52">
      <c r="A81" s="1" t="s">
        <v>66</v>
      </c>
      <c r="E81" s="33" t="s">
        <v>508</v>
      </c>
    </row>
    <row r="82">
      <c r="A82" s="1" t="s">
        <v>68</v>
      </c>
      <c r="E82" s="27" t="s">
        <v>61</v>
      </c>
    </row>
    <row r="83" ht="13">
      <c r="A83" s="1" t="s">
        <v>56</v>
      </c>
      <c r="C83" s="22" t="s">
        <v>179</v>
      </c>
      <c r="E83" s="23" t="s">
        <v>180</v>
      </c>
      <c r="L83" s="24">
        <f>SUMIFS(L84:L87,A84:A87,"P")</f>
        <v>0</v>
      </c>
      <c r="M83" s="24">
        <f>SUMIFS(M84:M87,A84:A87,"P")</f>
        <v>0</v>
      </c>
      <c r="N83" s="25"/>
    </row>
    <row r="84">
      <c r="A84" s="1" t="s">
        <v>59</v>
      </c>
      <c r="B84" s="1">
        <v>19</v>
      </c>
      <c r="C84" s="26" t="s">
        <v>181</v>
      </c>
      <c r="D84" t="s">
        <v>61</v>
      </c>
      <c r="E84" s="27" t="s">
        <v>182</v>
      </c>
      <c r="F84" s="28" t="s">
        <v>118</v>
      </c>
      <c r="G84" s="29">
        <v>1.8700000000000001</v>
      </c>
      <c r="H84" s="28">
        <v>1.7034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65</v>
      </c>
      <c r="E85" s="27" t="s">
        <v>182</v>
      </c>
    </row>
    <row r="86" ht="52">
      <c r="A86" s="1" t="s">
        <v>66</v>
      </c>
      <c r="E86" s="33" t="s">
        <v>509</v>
      </c>
    </row>
    <row r="87">
      <c r="A87" s="1" t="s">
        <v>68</v>
      </c>
      <c r="E87" s="27" t="s">
        <v>61</v>
      </c>
    </row>
    <row r="88" ht="13">
      <c r="A88" s="1" t="s">
        <v>56</v>
      </c>
      <c r="C88" s="22" t="s">
        <v>212</v>
      </c>
      <c r="E88" s="23" t="s">
        <v>213</v>
      </c>
      <c r="L88" s="24">
        <f>SUMIFS(L89:L96,A89:A96,"P")</f>
        <v>0</v>
      </c>
      <c r="M88" s="24">
        <f>SUMIFS(M89:M96,A89:A96,"P")</f>
        <v>0</v>
      </c>
      <c r="N88" s="25"/>
    </row>
    <row r="89" ht="25">
      <c r="A89" s="1" t="s">
        <v>59</v>
      </c>
      <c r="B89" s="1">
        <v>20</v>
      </c>
      <c r="C89" s="26" t="s">
        <v>214</v>
      </c>
      <c r="D89" t="s">
        <v>61</v>
      </c>
      <c r="E89" s="27" t="s">
        <v>215</v>
      </c>
      <c r="F89" s="28" t="s">
        <v>71</v>
      </c>
      <c r="G89" s="29">
        <v>18.699999999999999</v>
      </c>
      <c r="H89" s="28">
        <v>0.46000000000000002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64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">
      <c r="A90" s="1" t="s">
        <v>65</v>
      </c>
      <c r="E90" s="27" t="s">
        <v>215</v>
      </c>
    </row>
    <row r="91" ht="52">
      <c r="A91" s="1" t="s">
        <v>66</v>
      </c>
      <c r="E91" s="33" t="s">
        <v>488</v>
      </c>
    </row>
    <row r="92">
      <c r="A92" s="1" t="s">
        <v>68</v>
      </c>
      <c r="E92" s="27" t="s">
        <v>61</v>
      </c>
    </row>
    <row r="93" ht="25">
      <c r="A93" s="1" t="s">
        <v>59</v>
      </c>
      <c r="B93" s="1">
        <v>21</v>
      </c>
      <c r="C93" s="26" t="s">
        <v>235</v>
      </c>
      <c r="D93" t="s">
        <v>61</v>
      </c>
      <c r="E93" s="27" t="s">
        <v>236</v>
      </c>
      <c r="F93" s="28" t="s">
        <v>71</v>
      </c>
      <c r="G93" s="29">
        <v>20.399999999999999</v>
      </c>
      <c r="H93" s="28">
        <v>0.1837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64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7.5">
      <c r="A94" s="1" t="s">
        <v>65</v>
      </c>
      <c r="E94" s="27" t="s">
        <v>237</v>
      </c>
    </row>
    <row r="95" ht="52">
      <c r="A95" s="1" t="s">
        <v>66</v>
      </c>
      <c r="E95" s="33" t="s">
        <v>510</v>
      </c>
    </row>
    <row r="96">
      <c r="A96" s="1" t="s">
        <v>68</v>
      </c>
      <c r="E96" s="27" t="s">
        <v>61</v>
      </c>
    </row>
    <row r="97" ht="13">
      <c r="A97" s="1" t="s">
        <v>56</v>
      </c>
      <c r="C97" s="22" t="s">
        <v>239</v>
      </c>
      <c r="E97" s="23" t="s">
        <v>240</v>
      </c>
      <c r="L97" s="24">
        <f>SUMIFS(L98:L149,A98:A149,"P")</f>
        <v>0</v>
      </c>
      <c r="M97" s="24">
        <f>SUMIFS(M98:M149,A98:A149,"P")</f>
        <v>0</v>
      </c>
      <c r="N97" s="25"/>
    </row>
    <row r="98">
      <c r="A98" s="1" t="s">
        <v>59</v>
      </c>
      <c r="B98" s="1">
        <v>24</v>
      </c>
      <c r="C98" s="26" t="s">
        <v>511</v>
      </c>
      <c r="D98" t="s">
        <v>61</v>
      </c>
      <c r="E98" s="27" t="s">
        <v>512</v>
      </c>
      <c r="F98" s="28" t="s">
        <v>101</v>
      </c>
      <c r="G98" s="29">
        <v>6.0899999999999999</v>
      </c>
      <c r="H98" s="28">
        <v>0.0061999999999999998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64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65</v>
      </c>
      <c r="E99" s="27" t="s">
        <v>512</v>
      </c>
    </row>
    <row r="100" ht="39">
      <c r="A100" s="1" t="s">
        <v>66</v>
      </c>
      <c r="E100" s="33" t="s">
        <v>513</v>
      </c>
    </row>
    <row r="101">
      <c r="A101" s="1" t="s">
        <v>68</v>
      </c>
      <c r="E101" s="27" t="s">
        <v>61</v>
      </c>
    </row>
    <row r="102">
      <c r="A102" s="1" t="s">
        <v>59</v>
      </c>
      <c r="B102" s="1">
        <v>25</v>
      </c>
      <c r="C102" s="26" t="s">
        <v>514</v>
      </c>
      <c r="D102" t="s">
        <v>61</v>
      </c>
      <c r="E102" s="27" t="s">
        <v>515</v>
      </c>
      <c r="F102" s="28" t="s">
        <v>101</v>
      </c>
      <c r="G102" s="29">
        <v>12.18</v>
      </c>
      <c r="H102" s="28">
        <v>0.0061999999999999998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64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65</v>
      </c>
      <c r="E103" s="27" t="s">
        <v>515</v>
      </c>
    </row>
    <row r="104" ht="39">
      <c r="A104" s="1" t="s">
        <v>66</v>
      </c>
      <c r="E104" s="33" t="s">
        <v>516</v>
      </c>
    </row>
    <row r="105">
      <c r="A105" s="1" t="s">
        <v>68</v>
      </c>
      <c r="E105" s="27" t="s">
        <v>61</v>
      </c>
    </row>
    <row r="106">
      <c r="A106" s="1" t="s">
        <v>59</v>
      </c>
      <c r="B106" s="1">
        <v>30</v>
      </c>
      <c r="C106" s="26" t="s">
        <v>517</v>
      </c>
      <c r="D106" t="s">
        <v>61</v>
      </c>
      <c r="E106" s="27" t="s">
        <v>518</v>
      </c>
      <c r="F106" s="28" t="s">
        <v>186</v>
      </c>
      <c r="G106" s="29">
        <v>2.0299999999999998</v>
      </c>
      <c r="H106" s="28">
        <v>0.0014599999999999999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64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65</v>
      </c>
      <c r="E107" s="27" t="s">
        <v>518</v>
      </c>
    </row>
    <row r="108" ht="39">
      <c r="A108" s="1" t="s">
        <v>66</v>
      </c>
      <c r="E108" s="33" t="s">
        <v>519</v>
      </c>
    </row>
    <row r="109">
      <c r="A109" s="1" t="s">
        <v>68</v>
      </c>
      <c r="E109" s="27" t="s">
        <v>61</v>
      </c>
    </row>
    <row r="110">
      <c r="A110" s="1" t="s">
        <v>59</v>
      </c>
      <c r="B110" s="1">
        <v>27</v>
      </c>
      <c r="C110" s="26" t="s">
        <v>520</v>
      </c>
      <c r="D110" t="s">
        <v>61</v>
      </c>
      <c r="E110" s="27" t="s">
        <v>521</v>
      </c>
      <c r="F110" s="28" t="s">
        <v>186</v>
      </c>
      <c r="G110" s="29">
        <v>2.0299999999999998</v>
      </c>
      <c r="H110" s="28">
        <v>0.0015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64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65</v>
      </c>
      <c r="E111" s="27" t="s">
        <v>521</v>
      </c>
    </row>
    <row r="112" ht="39">
      <c r="A112" s="1" t="s">
        <v>66</v>
      </c>
      <c r="E112" s="33" t="s">
        <v>519</v>
      </c>
    </row>
    <row r="113">
      <c r="A113" s="1" t="s">
        <v>68</v>
      </c>
      <c r="E113" s="27" t="s">
        <v>61</v>
      </c>
    </row>
    <row r="114">
      <c r="A114" s="1" t="s">
        <v>59</v>
      </c>
      <c r="B114" s="1">
        <v>28</v>
      </c>
      <c r="C114" s="26" t="s">
        <v>522</v>
      </c>
      <c r="D114" t="s">
        <v>61</v>
      </c>
      <c r="E114" s="27" t="s">
        <v>523</v>
      </c>
      <c r="F114" s="28" t="s">
        <v>186</v>
      </c>
      <c r="G114" s="29">
        <v>6.0899999999999999</v>
      </c>
      <c r="H114" s="28">
        <v>0.00050000000000000001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64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65</v>
      </c>
      <c r="E115" s="27" t="s">
        <v>523</v>
      </c>
    </row>
    <row r="116" ht="39">
      <c r="A116" s="1" t="s">
        <v>66</v>
      </c>
      <c r="E116" s="33" t="s">
        <v>513</v>
      </c>
    </row>
    <row r="117">
      <c r="A117" s="1" t="s">
        <v>68</v>
      </c>
      <c r="E117" s="27" t="s">
        <v>61</v>
      </c>
    </row>
    <row r="118">
      <c r="A118" s="1" t="s">
        <v>59</v>
      </c>
      <c r="B118" s="1">
        <v>22</v>
      </c>
      <c r="C118" s="26" t="s">
        <v>524</v>
      </c>
      <c r="D118" t="s">
        <v>61</v>
      </c>
      <c r="E118" s="27" t="s">
        <v>525</v>
      </c>
      <c r="F118" s="28" t="s">
        <v>101</v>
      </c>
      <c r="G118" s="29">
        <v>17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65</v>
      </c>
      <c r="E119" s="27" t="s">
        <v>525</v>
      </c>
    </row>
    <row r="120" ht="52">
      <c r="A120" s="1" t="s">
        <v>66</v>
      </c>
      <c r="E120" s="33" t="s">
        <v>526</v>
      </c>
    </row>
    <row r="121">
      <c r="A121" s="1" t="s">
        <v>68</v>
      </c>
      <c r="E121" s="27" t="s">
        <v>61</v>
      </c>
    </row>
    <row r="122" ht="25">
      <c r="A122" s="1" t="s">
        <v>59</v>
      </c>
      <c r="B122" s="1">
        <v>23</v>
      </c>
      <c r="C122" s="26" t="s">
        <v>527</v>
      </c>
      <c r="D122" t="s">
        <v>61</v>
      </c>
      <c r="E122" s="27" t="s">
        <v>528</v>
      </c>
      <c r="F122" s="28" t="s">
        <v>101</v>
      </c>
      <c r="G122" s="29">
        <v>17</v>
      </c>
      <c r="H122" s="28">
        <v>1.0000000000000001E-05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64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">
      <c r="A123" s="1" t="s">
        <v>65</v>
      </c>
      <c r="E123" s="27" t="s">
        <v>528</v>
      </c>
    </row>
    <row r="124" ht="39">
      <c r="A124" s="1" t="s">
        <v>66</v>
      </c>
      <c r="E124" s="33" t="s">
        <v>507</v>
      </c>
    </row>
    <row r="125">
      <c r="A125" s="1" t="s">
        <v>68</v>
      </c>
      <c r="E125" s="27" t="s">
        <v>61</v>
      </c>
    </row>
    <row r="126" ht="25">
      <c r="A126" s="1" t="s">
        <v>59</v>
      </c>
      <c r="B126" s="1">
        <v>26</v>
      </c>
      <c r="C126" s="26" t="s">
        <v>529</v>
      </c>
      <c r="D126" t="s">
        <v>61</v>
      </c>
      <c r="E126" s="27" t="s">
        <v>530</v>
      </c>
      <c r="F126" s="28" t="s">
        <v>186</v>
      </c>
      <c r="G126" s="29">
        <v>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64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">
      <c r="A127" s="1" t="s">
        <v>65</v>
      </c>
      <c r="E127" s="27" t="s">
        <v>530</v>
      </c>
    </row>
    <row r="128" ht="39">
      <c r="A128" s="1" t="s">
        <v>66</v>
      </c>
      <c r="E128" s="33" t="s">
        <v>531</v>
      </c>
    </row>
    <row r="129">
      <c r="A129" s="1" t="s">
        <v>68</v>
      </c>
      <c r="E129" s="27" t="s">
        <v>61</v>
      </c>
    </row>
    <row r="130" ht="25">
      <c r="A130" s="1" t="s">
        <v>59</v>
      </c>
      <c r="B130" s="1">
        <v>29</v>
      </c>
      <c r="C130" s="26" t="s">
        <v>532</v>
      </c>
      <c r="D130" t="s">
        <v>61</v>
      </c>
      <c r="E130" s="27" t="s">
        <v>533</v>
      </c>
      <c r="F130" s="28" t="s">
        <v>186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64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65</v>
      </c>
      <c r="E131" s="27" t="s">
        <v>533</v>
      </c>
    </row>
    <row r="132" ht="39">
      <c r="A132" s="1" t="s">
        <v>66</v>
      </c>
      <c r="E132" s="33" t="s">
        <v>534</v>
      </c>
    </row>
    <row r="133">
      <c r="A133" s="1" t="s">
        <v>68</v>
      </c>
      <c r="E133" s="27" t="s">
        <v>61</v>
      </c>
    </row>
    <row r="134" ht="25">
      <c r="A134" s="1" t="s">
        <v>59</v>
      </c>
      <c r="B134" s="1">
        <v>31</v>
      </c>
      <c r="C134" s="26" t="s">
        <v>535</v>
      </c>
      <c r="D134" t="s">
        <v>61</v>
      </c>
      <c r="E134" s="27" t="s">
        <v>536</v>
      </c>
      <c r="F134" s="28" t="s">
        <v>186</v>
      </c>
      <c r="G134" s="29">
        <v>2</v>
      </c>
      <c r="H134" s="28">
        <v>0.082049999999999998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64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">
      <c r="A135" s="1" t="s">
        <v>65</v>
      </c>
      <c r="E135" s="27" t="s">
        <v>536</v>
      </c>
    </row>
    <row r="136" ht="52">
      <c r="A136" s="1" t="s">
        <v>66</v>
      </c>
      <c r="E136" s="33" t="s">
        <v>537</v>
      </c>
    </row>
    <row r="137">
      <c r="A137" s="1" t="s">
        <v>68</v>
      </c>
      <c r="E137" s="27" t="s">
        <v>61</v>
      </c>
    </row>
    <row r="138" ht="25">
      <c r="A138" s="1" t="s">
        <v>59</v>
      </c>
      <c r="B138" s="1">
        <v>32</v>
      </c>
      <c r="C138" s="26" t="s">
        <v>538</v>
      </c>
      <c r="D138" t="s">
        <v>61</v>
      </c>
      <c r="E138" s="27" t="s">
        <v>539</v>
      </c>
      <c r="F138" s="28" t="s">
        <v>186</v>
      </c>
      <c r="G138" s="29">
        <v>2</v>
      </c>
      <c r="H138" s="28">
        <v>0.00594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64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">
      <c r="A139" s="1" t="s">
        <v>65</v>
      </c>
      <c r="E139" s="27" t="s">
        <v>539</v>
      </c>
    </row>
    <row r="140" ht="52">
      <c r="A140" s="1" t="s">
        <v>66</v>
      </c>
      <c r="E140" s="33" t="s">
        <v>540</v>
      </c>
    </row>
    <row r="141">
      <c r="A141" s="1" t="s">
        <v>68</v>
      </c>
      <c r="E141" s="27" t="s">
        <v>61</v>
      </c>
    </row>
    <row r="142" ht="25">
      <c r="A142" s="1" t="s">
        <v>59</v>
      </c>
      <c r="B142" s="1">
        <v>33</v>
      </c>
      <c r="C142" s="26" t="s">
        <v>541</v>
      </c>
      <c r="D142" t="s">
        <v>61</v>
      </c>
      <c r="E142" s="27" t="s">
        <v>542</v>
      </c>
      <c r="F142" s="28" t="s">
        <v>186</v>
      </c>
      <c r="G142" s="29">
        <v>2</v>
      </c>
      <c r="H142" s="28">
        <v>0.037249999999999998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64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25">
      <c r="A143" s="1" t="s">
        <v>65</v>
      </c>
      <c r="E143" s="27" t="s">
        <v>542</v>
      </c>
    </row>
    <row r="144" ht="52">
      <c r="A144" s="1" t="s">
        <v>66</v>
      </c>
      <c r="E144" s="33" t="s">
        <v>543</v>
      </c>
    </row>
    <row r="145">
      <c r="A145" s="1" t="s">
        <v>68</v>
      </c>
      <c r="E145" s="27" t="s">
        <v>61</v>
      </c>
    </row>
    <row r="146">
      <c r="A146" s="1" t="s">
        <v>59</v>
      </c>
      <c r="B146" s="1">
        <v>34</v>
      </c>
      <c r="C146" s="26" t="s">
        <v>544</v>
      </c>
      <c r="D146" t="s">
        <v>61</v>
      </c>
      <c r="E146" s="27" t="s">
        <v>545</v>
      </c>
      <c r="F146" s="28" t="s">
        <v>101</v>
      </c>
      <c r="G146" s="29">
        <v>19</v>
      </c>
      <c r="H146" s="28">
        <v>9.0000000000000006E-05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64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65</v>
      </c>
      <c r="E147" s="27" t="s">
        <v>545</v>
      </c>
    </row>
    <row r="148" ht="52">
      <c r="A148" s="1" t="s">
        <v>66</v>
      </c>
      <c r="E148" s="33" t="s">
        <v>546</v>
      </c>
    </row>
    <row r="149">
      <c r="A149" s="1" t="s">
        <v>68</v>
      </c>
      <c r="E149" s="27" t="s">
        <v>61</v>
      </c>
    </row>
    <row r="150" ht="13">
      <c r="A150" s="1" t="s">
        <v>56</v>
      </c>
      <c r="C150" s="22" t="s">
        <v>342</v>
      </c>
      <c r="E150" s="23" t="s">
        <v>343</v>
      </c>
      <c r="L150" s="24">
        <f>SUMIFS(L151:L154,A151:A154,"P")</f>
        <v>0</v>
      </c>
      <c r="M150" s="24">
        <f>SUMIFS(M151:M154,A151:A154,"P")</f>
        <v>0</v>
      </c>
      <c r="N150" s="25"/>
    </row>
    <row r="151" ht="37.5">
      <c r="A151" s="1" t="s">
        <v>59</v>
      </c>
      <c r="B151" s="1">
        <v>35</v>
      </c>
      <c r="C151" s="26" t="s">
        <v>547</v>
      </c>
      <c r="D151" t="s">
        <v>61</v>
      </c>
      <c r="E151" s="27" t="s">
        <v>548</v>
      </c>
      <c r="F151" s="28" t="s">
        <v>71</v>
      </c>
      <c r="G151" s="29">
        <v>20.399999999999999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64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50">
      <c r="A152" s="1" t="s">
        <v>65</v>
      </c>
      <c r="E152" s="27" t="s">
        <v>549</v>
      </c>
    </row>
    <row r="153" ht="52">
      <c r="A153" s="1" t="s">
        <v>66</v>
      </c>
      <c r="E153" s="33" t="s">
        <v>550</v>
      </c>
    </row>
    <row r="154">
      <c r="A154" s="1" t="s">
        <v>68</v>
      </c>
      <c r="E154" s="27" t="s">
        <v>61</v>
      </c>
    </row>
    <row r="155" ht="13">
      <c r="A155" s="1" t="s">
        <v>56</v>
      </c>
      <c r="C155" s="22" t="s">
        <v>350</v>
      </c>
      <c r="E155" s="23" t="s">
        <v>351</v>
      </c>
      <c r="L155" s="24">
        <f>SUMIFS(L156:L183,A156:A183,"P")</f>
        <v>0</v>
      </c>
      <c r="M155" s="24">
        <f>SUMIFS(M156:M183,A156:A183,"P")</f>
        <v>0</v>
      </c>
      <c r="N155" s="25"/>
    </row>
    <row r="156" ht="25">
      <c r="A156" s="1" t="s">
        <v>59</v>
      </c>
      <c r="B156" s="1">
        <v>36</v>
      </c>
      <c r="C156" s="26" t="s">
        <v>352</v>
      </c>
      <c r="D156" t="s">
        <v>61</v>
      </c>
      <c r="E156" s="27" t="s">
        <v>353</v>
      </c>
      <c r="F156" s="28" t="s">
        <v>144</v>
      </c>
      <c r="G156" s="29">
        <v>5.423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64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65</v>
      </c>
      <c r="E157" s="27" t="s">
        <v>353</v>
      </c>
    </row>
    <row r="158" ht="39">
      <c r="A158" s="1" t="s">
        <v>66</v>
      </c>
      <c r="E158" s="33" t="s">
        <v>551</v>
      </c>
    </row>
    <row r="159">
      <c r="A159" s="1" t="s">
        <v>68</v>
      </c>
      <c r="E159" s="27" t="s">
        <v>61</v>
      </c>
    </row>
    <row r="160" ht="25">
      <c r="A160" s="1" t="s">
        <v>59</v>
      </c>
      <c r="B160" s="1">
        <v>37</v>
      </c>
      <c r="C160" s="26" t="s">
        <v>355</v>
      </c>
      <c r="D160" t="s">
        <v>61</v>
      </c>
      <c r="E160" s="27" t="s">
        <v>356</v>
      </c>
      <c r="F160" s="28" t="s">
        <v>144</v>
      </c>
      <c r="G160" s="29">
        <v>21.692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64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 ht="25">
      <c r="A161" s="1" t="s">
        <v>65</v>
      </c>
      <c r="E161" s="27" t="s">
        <v>356</v>
      </c>
    </row>
    <row r="162" ht="39">
      <c r="A162" s="1" t="s">
        <v>66</v>
      </c>
      <c r="E162" s="33" t="s">
        <v>552</v>
      </c>
    </row>
    <row r="163">
      <c r="A163" s="1" t="s">
        <v>68</v>
      </c>
      <c r="E163" s="27" t="s">
        <v>61</v>
      </c>
    </row>
    <row r="164" ht="25">
      <c r="A164" s="1" t="s">
        <v>59</v>
      </c>
      <c r="B164" s="1">
        <v>38</v>
      </c>
      <c r="C164" s="26" t="s">
        <v>358</v>
      </c>
      <c r="D164" t="s">
        <v>61</v>
      </c>
      <c r="E164" s="27" t="s">
        <v>359</v>
      </c>
      <c r="F164" s="28" t="s">
        <v>144</v>
      </c>
      <c r="G164" s="29">
        <v>3.0600000000000001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64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25">
      <c r="A165" s="1" t="s">
        <v>65</v>
      </c>
      <c r="E165" s="27" t="s">
        <v>359</v>
      </c>
    </row>
    <row r="166" ht="39">
      <c r="A166" s="1" t="s">
        <v>66</v>
      </c>
      <c r="E166" s="33" t="s">
        <v>553</v>
      </c>
    </row>
    <row r="167">
      <c r="A167" s="1" t="s">
        <v>68</v>
      </c>
      <c r="E167" s="27" t="s">
        <v>61</v>
      </c>
    </row>
    <row r="168" ht="25">
      <c r="A168" s="1" t="s">
        <v>59</v>
      </c>
      <c r="B168" s="1">
        <v>39</v>
      </c>
      <c r="C168" s="26" t="s">
        <v>361</v>
      </c>
      <c r="D168" t="s">
        <v>61</v>
      </c>
      <c r="E168" s="27" t="s">
        <v>362</v>
      </c>
      <c r="F168" s="28" t="s">
        <v>144</v>
      </c>
      <c r="G168" s="29">
        <v>12.24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64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">
      <c r="A169" s="1" t="s">
        <v>65</v>
      </c>
      <c r="E169" s="27" t="s">
        <v>362</v>
      </c>
    </row>
    <row r="170" ht="39">
      <c r="A170" s="1" t="s">
        <v>66</v>
      </c>
      <c r="E170" s="33" t="s">
        <v>554</v>
      </c>
    </row>
    <row r="171">
      <c r="A171" s="1" t="s">
        <v>68</v>
      </c>
      <c r="E171" s="27" t="s">
        <v>61</v>
      </c>
    </row>
    <row r="172">
      <c r="A172" s="1" t="s">
        <v>59</v>
      </c>
      <c r="B172" s="1">
        <v>40</v>
      </c>
      <c r="C172" s="26" t="s">
        <v>364</v>
      </c>
      <c r="D172" t="s">
        <v>61</v>
      </c>
      <c r="E172" s="27" t="s">
        <v>365</v>
      </c>
      <c r="F172" s="28" t="s">
        <v>144</v>
      </c>
      <c r="G172" s="29">
        <v>3.0600000000000001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64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65</v>
      </c>
      <c r="E173" s="27" t="s">
        <v>365</v>
      </c>
    </row>
    <row r="174" ht="26">
      <c r="A174" s="1" t="s">
        <v>66</v>
      </c>
      <c r="E174" s="33" t="s">
        <v>555</v>
      </c>
    </row>
    <row r="175">
      <c r="A175" s="1" t="s">
        <v>68</v>
      </c>
      <c r="E175" s="27" t="s">
        <v>61</v>
      </c>
    </row>
    <row r="176" ht="25">
      <c r="A176" s="1" t="s">
        <v>59</v>
      </c>
      <c r="B176" s="1">
        <v>41</v>
      </c>
      <c r="C176" s="26" t="s">
        <v>367</v>
      </c>
      <c r="D176" t="s">
        <v>61</v>
      </c>
      <c r="E176" s="27" t="s">
        <v>368</v>
      </c>
      <c r="F176" s="28" t="s">
        <v>144</v>
      </c>
      <c r="G176" s="29">
        <v>3.0600000000000001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64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">
      <c r="A177" s="1" t="s">
        <v>65</v>
      </c>
      <c r="E177" s="27" t="s">
        <v>368</v>
      </c>
    </row>
    <row r="178" ht="26">
      <c r="A178" s="1" t="s">
        <v>66</v>
      </c>
      <c r="E178" s="33" t="s">
        <v>555</v>
      </c>
    </row>
    <row r="179">
      <c r="A179" s="1" t="s">
        <v>68</v>
      </c>
      <c r="E179" s="27" t="s">
        <v>61</v>
      </c>
    </row>
    <row r="180" ht="25">
      <c r="A180" s="1" t="s">
        <v>59</v>
      </c>
      <c r="B180" s="1">
        <v>42</v>
      </c>
      <c r="C180" s="26" t="s">
        <v>370</v>
      </c>
      <c r="D180" t="s">
        <v>61</v>
      </c>
      <c r="E180" s="27" t="s">
        <v>143</v>
      </c>
      <c r="F180" s="28" t="s">
        <v>144</v>
      </c>
      <c r="G180" s="29">
        <v>5.423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64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 ht="25">
      <c r="A181" s="1" t="s">
        <v>65</v>
      </c>
      <c r="E181" s="27" t="s">
        <v>143</v>
      </c>
    </row>
    <row r="182" ht="26">
      <c r="A182" s="1" t="s">
        <v>66</v>
      </c>
      <c r="E182" s="33" t="s">
        <v>556</v>
      </c>
    </row>
    <row r="183">
      <c r="A183" s="1" t="s">
        <v>68</v>
      </c>
      <c r="E183" s="27" t="s">
        <v>61</v>
      </c>
    </row>
    <row r="184" ht="13">
      <c r="A184" s="1" t="s">
        <v>56</v>
      </c>
      <c r="C184" s="22" t="s">
        <v>375</v>
      </c>
      <c r="E184" s="23" t="s">
        <v>376</v>
      </c>
      <c r="L184" s="24">
        <f>SUMIFS(L185:L188,A185:A188,"P")</f>
        <v>0</v>
      </c>
      <c r="M184" s="24">
        <f>SUMIFS(M185:M188,A185:A188,"P")</f>
        <v>0</v>
      </c>
      <c r="N184" s="25"/>
    </row>
    <row r="185" ht="37.5">
      <c r="A185" s="1" t="s">
        <v>59</v>
      </c>
      <c r="B185" s="1">
        <v>43</v>
      </c>
      <c r="C185" s="26" t="s">
        <v>483</v>
      </c>
      <c r="D185" t="s">
        <v>61</v>
      </c>
      <c r="E185" s="27" t="s">
        <v>484</v>
      </c>
      <c r="F185" s="28" t="s">
        <v>144</v>
      </c>
      <c r="G185" s="29">
        <v>85.001000000000005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64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37.5">
      <c r="A186" s="1" t="s">
        <v>65</v>
      </c>
      <c r="E186" s="27" t="s">
        <v>485</v>
      </c>
    </row>
    <row r="187">
      <c r="A187" s="1" t="s">
        <v>66</v>
      </c>
    </row>
    <row r="188">
      <c r="A188" s="1" t="s">
        <v>68</v>
      </c>
      <c r="E188" s="27" t="s">
        <v>61</v>
      </c>
    </row>
    <row r="189" ht="13">
      <c r="A189" s="1" t="s">
        <v>56</v>
      </c>
      <c r="C189" s="22" t="s">
        <v>379</v>
      </c>
      <c r="E189" s="23" t="s">
        <v>380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59</v>
      </c>
      <c r="B190" s="1">
        <v>44</v>
      </c>
      <c r="C190" s="26" t="s">
        <v>381</v>
      </c>
      <c r="D190" t="s">
        <v>61</v>
      </c>
      <c r="E190" s="27" t="s">
        <v>380</v>
      </c>
      <c r="F190" s="28" t="s">
        <v>382</v>
      </c>
      <c r="G190" s="29">
        <v>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/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65</v>
      </c>
      <c r="E191" s="27" t="s">
        <v>380</v>
      </c>
    </row>
    <row r="192">
      <c r="A192" s="1" t="s">
        <v>66</v>
      </c>
    </row>
    <row r="193" ht="187.5">
      <c r="A193" s="1" t="s">
        <v>68</v>
      </c>
      <c r="E193" s="27" t="s">
        <v>383</v>
      </c>
    </row>
    <row r="194" ht="13">
      <c r="A194" s="1" t="s">
        <v>56</v>
      </c>
      <c r="C194" s="22" t="s">
        <v>384</v>
      </c>
      <c r="E194" s="23" t="s">
        <v>385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59</v>
      </c>
      <c r="B195" s="1">
        <v>45</v>
      </c>
      <c r="C195" s="26" t="s">
        <v>386</v>
      </c>
      <c r="D195" t="s">
        <v>61</v>
      </c>
      <c r="E195" s="27" t="s">
        <v>387</v>
      </c>
      <c r="F195" s="28" t="s">
        <v>382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/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65</v>
      </c>
      <c r="E196" s="27" t="s">
        <v>387</v>
      </c>
    </row>
    <row r="197">
      <c r="A197" s="1" t="s">
        <v>66</v>
      </c>
    </row>
    <row r="198" ht="62.5">
      <c r="A198" s="1" t="s">
        <v>68</v>
      </c>
      <c r="E198" s="27" t="s">
        <v>388</v>
      </c>
    </row>
    <row r="199" ht="13">
      <c r="A199" s="1" t="s">
        <v>56</v>
      </c>
      <c r="C199" s="22" t="s">
        <v>389</v>
      </c>
      <c r="E199" s="23" t="s">
        <v>390</v>
      </c>
      <c r="L199" s="24">
        <f>SUMIFS(L200:L203,A200:A203,"P")</f>
        <v>0</v>
      </c>
      <c r="M199" s="24">
        <f>SUMIFS(M200:M203,A200:A203,"P")</f>
        <v>0</v>
      </c>
      <c r="N199" s="25"/>
    </row>
    <row r="200">
      <c r="A200" s="1" t="s">
        <v>59</v>
      </c>
      <c r="B200" s="1">
        <v>46</v>
      </c>
      <c r="C200" s="26" t="s">
        <v>391</v>
      </c>
      <c r="D200" t="s">
        <v>61</v>
      </c>
      <c r="E200" s="27" t="s">
        <v>390</v>
      </c>
      <c r="F200" s="28" t="s">
        <v>382</v>
      </c>
      <c r="G200" s="29">
        <v>1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/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65</v>
      </c>
      <c r="E201" s="27" t="s">
        <v>390</v>
      </c>
    </row>
    <row r="202">
      <c r="A202" s="1" t="s">
        <v>66</v>
      </c>
    </row>
    <row r="203">
      <c r="A203" s="1" t="s">
        <v>68</v>
      </c>
      <c r="E203" s="27" t="s">
        <v>61</v>
      </c>
    </row>
  </sheetData>
  <sheetProtection sheet="1" objects="1" scenarios="1" spinCount="100000" saltValue="Fw3Q/qT8EM2KViGVgbvdbnZlGmpwF/FADiAChm4YWXJ/nV2JHKHWexXOejsffORtdv0u4cRNFN5QGGOGq7yK7Q==" hashValue="tkc/7aaI0jBItea6KvsI2ApwxpLMMBy1F8t1QwuNYOvR1xR6VPV0xrzmeAHSLpVkQFcMJchwEpE2poHAm/xxqg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COUNTIFS(L8:L191,"=0",A8:A191,"P")+COUNTIFS(L8:L191,"",A8:A191,"P")+SUM(Q8:Q191)</f>
        <v>0</v>
      </c>
    </row>
    <row r="8" ht="13">
      <c r="A8" s="1" t="s">
        <v>54</v>
      </c>
      <c r="C8" s="22" t="s">
        <v>557</v>
      </c>
      <c r="E8" s="23" t="s">
        <v>21</v>
      </c>
      <c r="L8" s="24">
        <f>L9+L74+L83+L88+L97+L142+L171+L176+L181+L186</f>
        <v>0</v>
      </c>
      <c r="M8" s="24">
        <f>M9+M74+M83+M88+M97+M142+M171+M176+M181+M186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SUMIFS(L10:L73,A10:A73,"P")</f>
        <v>0</v>
      </c>
      <c r="M9" s="24">
        <f>SUMIFS(M10:M73,A10:A73,"P")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20.399999999999999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52">
      <c r="A12" s="1" t="s">
        <v>66</v>
      </c>
      <c r="E12" s="33" t="s">
        <v>558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18.699999999999999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52">
      <c r="A16" s="1" t="s">
        <v>66</v>
      </c>
      <c r="E16" s="33" t="s">
        <v>559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110</v>
      </c>
      <c r="D18" t="s">
        <v>61</v>
      </c>
      <c r="E18" s="27" t="s">
        <v>100</v>
      </c>
      <c r="F18" s="28" t="s">
        <v>101</v>
      </c>
      <c r="G18" s="29">
        <v>2.2000000000000002</v>
      </c>
      <c r="H18" s="28">
        <v>0.036900000000000002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0">
      <c r="A19" s="1" t="s">
        <v>65</v>
      </c>
      <c r="E19" s="27" t="s">
        <v>111</v>
      </c>
    </row>
    <row r="20" ht="52">
      <c r="A20" s="1" t="s">
        <v>66</v>
      </c>
      <c r="E20" s="33" t="s">
        <v>560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490</v>
      </c>
      <c r="D22" t="s">
        <v>61</v>
      </c>
      <c r="E22" s="27" t="s">
        <v>491</v>
      </c>
      <c r="F22" s="28" t="s">
        <v>118</v>
      </c>
      <c r="G22" s="29">
        <v>30.542000000000002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65</v>
      </c>
      <c r="E23" s="27" t="s">
        <v>492</v>
      </c>
    </row>
    <row r="24" ht="52">
      <c r="A24" s="1" t="s">
        <v>66</v>
      </c>
      <c r="E24" s="33" t="s">
        <v>561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494</v>
      </c>
      <c r="D26" t="s">
        <v>61</v>
      </c>
      <c r="E26" s="27" t="s">
        <v>495</v>
      </c>
      <c r="F26" s="28" t="s">
        <v>118</v>
      </c>
      <c r="G26" s="29">
        <v>3.3940000000000001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65</v>
      </c>
      <c r="E27" s="27" t="s">
        <v>495</v>
      </c>
    </row>
    <row r="28" ht="52">
      <c r="A28" s="1" t="s">
        <v>66</v>
      </c>
      <c r="E28" s="33" t="s">
        <v>562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125</v>
      </c>
      <c r="D30" t="s">
        <v>61</v>
      </c>
      <c r="E30" s="27" t="s">
        <v>126</v>
      </c>
      <c r="F30" s="28" t="s">
        <v>118</v>
      </c>
      <c r="G30" s="29">
        <v>3.3940000000000001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126</v>
      </c>
    </row>
    <row r="32" ht="52">
      <c r="A32" s="1" t="s">
        <v>66</v>
      </c>
      <c r="E32" s="33" t="s">
        <v>563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128</v>
      </c>
      <c r="D34" t="s">
        <v>61</v>
      </c>
      <c r="E34" s="27" t="s">
        <v>129</v>
      </c>
      <c r="F34" s="28" t="s">
        <v>71</v>
      </c>
      <c r="G34" s="29">
        <v>73.599999999999994</v>
      </c>
      <c r="H34" s="28">
        <v>0.00058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65</v>
      </c>
      <c r="E35" s="27" t="s">
        <v>129</v>
      </c>
    </row>
    <row r="36" ht="39">
      <c r="A36" s="1" t="s">
        <v>66</v>
      </c>
      <c r="E36" s="33" t="s">
        <v>564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131</v>
      </c>
      <c r="D38" t="s">
        <v>61</v>
      </c>
      <c r="E38" s="27" t="s">
        <v>132</v>
      </c>
      <c r="F38" s="28" t="s">
        <v>71</v>
      </c>
      <c r="G38" s="29">
        <v>73.599999999999994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132</v>
      </c>
    </row>
    <row r="40" ht="39">
      <c r="A40" s="1" t="s">
        <v>66</v>
      </c>
      <c r="E40" s="33" t="s">
        <v>564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137</v>
      </c>
      <c r="D42" t="s">
        <v>61</v>
      </c>
      <c r="E42" s="27" t="s">
        <v>134</v>
      </c>
      <c r="F42" s="28" t="s">
        <v>118</v>
      </c>
      <c r="G42" s="29">
        <v>33.936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7.5">
      <c r="A43" s="1" t="s">
        <v>65</v>
      </c>
      <c r="E43" s="27" t="s">
        <v>138</v>
      </c>
    </row>
    <row r="44" ht="26">
      <c r="A44" s="1" t="s">
        <v>66</v>
      </c>
      <c r="E44" s="33" t="s">
        <v>565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142</v>
      </c>
      <c r="D46" t="s">
        <v>61</v>
      </c>
      <c r="E46" s="27" t="s">
        <v>143</v>
      </c>
      <c r="F46" s="28" t="s">
        <v>144</v>
      </c>
      <c r="G46" s="29">
        <v>61.085000000000001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143</v>
      </c>
    </row>
    <row r="48" ht="26">
      <c r="A48" s="1" t="s">
        <v>66</v>
      </c>
      <c r="E48" s="33" t="s">
        <v>566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11</v>
      </c>
      <c r="C50" s="26" t="s">
        <v>146</v>
      </c>
      <c r="D50" t="s">
        <v>61</v>
      </c>
      <c r="E50" s="27" t="s">
        <v>147</v>
      </c>
      <c r="F50" s="28" t="s">
        <v>118</v>
      </c>
      <c r="G50" s="29">
        <v>33.936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65</v>
      </c>
      <c r="E51" s="27" t="s">
        <v>147</v>
      </c>
    </row>
    <row r="52" ht="26">
      <c r="A52" s="1" t="s">
        <v>66</v>
      </c>
      <c r="E52" s="33" t="s">
        <v>567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12</v>
      </c>
      <c r="C54" s="26" t="s">
        <v>149</v>
      </c>
      <c r="D54" t="s">
        <v>61</v>
      </c>
      <c r="E54" s="27" t="s">
        <v>150</v>
      </c>
      <c r="F54" s="28" t="s">
        <v>118</v>
      </c>
      <c r="G54" s="29">
        <v>22.715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65</v>
      </c>
      <c r="E55" s="27" t="s">
        <v>150</v>
      </c>
    </row>
    <row r="56" ht="52">
      <c r="A56" s="1" t="s">
        <v>66</v>
      </c>
      <c r="E56" s="33" t="s">
        <v>568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14</v>
      </c>
      <c r="C58" s="26" t="s">
        <v>152</v>
      </c>
      <c r="D58" t="s">
        <v>61</v>
      </c>
      <c r="E58" s="27" t="s">
        <v>153</v>
      </c>
      <c r="F58" s="28" t="s">
        <v>118</v>
      </c>
      <c r="G58" s="29">
        <v>8.8160000000000007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37.5">
      <c r="A59" s="1" t="s">
        <v>65</v>
      </c>
      <c r="E59" s="27" t="s">
        <v>154</v>
      </c>
    </row>
    <row r="60" ht="78">
      <c r="A60" s="1" t="s">
        <v>66</v>
      </c>
      <c r="E60" s="33" t="s">
        <v>569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16</v>
      </c>
      <c r="C62" s="26" t="s">
        <v>156</v>
      </c>
      <c r="D62" t="s">
        <v>61</v>
      </c>
      <c r="E62" s="27" t="s">
        <v>157</v>
      </c>
      <c r="F62" s="28" t="s">
        <v>71</v>
      </c>
      <c r="G62" s="29">
        <v>18.699999999999999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157</v>
      </c>
    </row>
    <row r="64" ht="52">
      <c r="A64" s="1" t="s">
        <v>66</v>
      </c>
      <c r="E64" s="33" t="s">
        <v>570</v>
      </c>
    </row>
    <row r="65">
      <c r="A65" s="1" t="s">
        <v>68</v>
      </c>
      <c r="E65" s="27" t="s">
        <v>61</v>
      </c>
    </row>
    <row r="66">
      <c r="A66" s="1" t="s">
        <v>59</v>
      </c>
      <c r="B66" s="1">
        <v>15</v>
      </c>
      <c r="C66" s="26" t="s">
        <v>165</v>
      </c>
      <c r="D66" t="s">
        <v>61</v>
      </c>
      <c r="E66" s="27" t="s">
        <v>166</v>
      </c>
      <c r="F66" s="28" t="s">
        <v>144</v>
      </c>
      <c r="G66" s="29">
        <v>17.632000000000001</v>
      </c>
      <c r="H66" s="28">
        <v>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65</v>
      </c>
      <c r="E67" s="27" t="s">
        <v>166</v>
      </c>
    </row>
    <row r="68" ht="26">
      <c r="A68" s="1" t="s">
        <v>66</v>
      </c>
      <c r="E68" s="33" t="s">
        <v>505</v>
      </c>
    </row>
    <row r="69">
      <c r="A69" s="1" t="s">
        <v>68</v>
      </c>
      <c r="E69" s="27" t="s">
        <v>61</v>
      </c>
    </row>
    <row r="70">
      <c r="A70" s="1" t="s">
        <v>59</v>
      </c>
      <c r="B70" s="1">
        <v>13</v>
      </c>
      <c r="C70" s="26" t="s">
        <v>168</v>
      </c>
      <c r="D70" t="s">
        <v>61</v>
      </c>
      <c r="E70" s="27" t="s">
        <v>169</v>
      </c>
      <c r="F70" s="28" t="s">
        <v>144</v>
      </c>
      <c r="G70" s="29">
        <v>45.43</v>
      </c>
      <c r="H70" s="28">
        <v>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65</v>
      </c>
      <c r="E71" s="27" t="s">
        <v>169</v>
      </c>
    </row>
    <row r="72" ht="26">
      <c r="A72" s="1" t="s">
        <v>66</v>
      </c>
      <c r="E72" s="33" t="s">
        <v>571</v>
      </c>
    </row>
    <row r="73">
      <c r="A73" s="1" t="s">
        <v>68</v>
      </c>
      <c r="E73" s="27" t="s">
        <v>61</v>
      </c>
    </row>
    <row r="74" ht="13">
      <c r="A74" s="1" t="s">
        <v>56</v>
      </c>
      <c r="C74" s="22" t="s">
        <v>171</v>
      </c>
      <c r="E74" s="23" t="s">
        <v>172</v>
      </c>
      <c r="L74" s="24">
        <f>SUMIFS(L75:L82,A75:A82,"P")</f>
        <v>0</v>
      </c>
      <c r="M74" s="24">
        <f>SUMIFS(M75:M82,A75:A82,"P")</f>
        <v>0</v>
      </c>
      <c r="N74" s="25"/>
    </row>
    <row r="75">
      <c r="A75" s="1" t="s">
        <v>59</v>
      </c>
      <c r="B75" s="1">
        <v>17</v>
      </c>
      <c r="C75" s="26" t="s">
        <v>173</v>
      </c>
      <c r="D75" t="s">
        <v>61</v>
      </c>
      <c r="E75" s="27" t="s">
        <v>174</v>
      </c>
      <c r="F75" s="28" t="s">
        <v>101</v>
      </c>
      <c r="G75" s="29">
        <v>17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64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65</v>
      </c>
      <c r="E76" s="27" t="s">
        <v>174</v>
      </c>
    </row>
    <row r="77" ht="39">
      <c r="A77" s="1" t="s">
        <v>66</v>
      </c>
      <c r="E77" s="33" t="s">
        <v>572</v>
      </c>
    </row>
    <row r="78">
      <c r="A78" s="1" t="s">
        <v>68</v>
      </c>
      <c r="E78" s="27" t="s">
        <v>61</v>
      </c>
    </row>
    <row r="79">
      <c r="A79" s="1" t="s">
        <v>59</v>
      </c>
      <c r="B79" s="1">
        <v>18</v>
      </c>
      <c r="C79" s="26" t="s">
        <v>176</v>
      </c>
      <c r="D79" t="s">
        <v>61</v>
      </c>
      <c r="E79" s="27" t="s">
        <v>177</v>
      </c>
      <c r="F79" s="28" t="s">
        <v>101</v>
      </c>
      <c r="G79" s="29">
        <v>17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64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65</v>
      </c>
      <c r="E80" s="27" t="s">
        <v>177</v>
      </c>
    </row>
    <row r="81" ht="52">
      <c r="A81" s="1" t="s">
        <v>66</v>
      </c>
      <c r="E81" s="33" t="s">
        <v>573</v>
      </c>
    </row>
    <row r="82">
      <c r="A82" s="1" t="s">
        <v>68</v>
      </c>
      <c r="E82" s="27" t="s">
        <v>61</v>
      </c>
    </row>
    <row r="83" ht="13">
      <c r="A83" s="1" t="s">
        <v>56</v>
      </c>
      <c r="C83" s="22" t="s">
        <v>179</v>
      </c>
      <c r="E83" s="23" t="s">
        <v>180</v>
      </c>
      <c r="L83" s="24">
        <f>SUMIFS(L84:L87,A84:A87,"P")</f>
        <v>0</v>
      </c>
      <c r="M83" s="24">
        <f>SUMIFS(M84:M87,A84:A87,"P")</f>
        <v>0</v>
      </c>
      <c r="N83" s="25"/>
    </row>
    <row r="84">
      <c r="A84" s="1" t="s">
        <v>59</v>
      </c>
      <c r="B84" s="1">
        <v>19</v>
      </c>
      <c r="C84" s="26" t="s">
        <v>181</v>
      </c>
      <c r="D84" t="s">
        <v>61</v>
      </c>
      <c r="E84" s="27" t="s">
        <v>182</v>
      </c>
      <c r="F84" s="28" t="s">
        <v>118</v>
      </c>
      <c r="G84" s="29">
        <v>1.8700000000000001</v>
      </c>
      <c r="H84" s="28">
        <v>1.7034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65</v>
      </c>
      <c r="E85" s="27" t="s">
        <v>182</v>
      </c>
    </row>
    <row r="86" ht="52">
      <c r="A86" s="1" t="s">
        <v>66</v>
      </c>
      <c r="E86" s="33" t="s">
        <v>574</v>
      </c>
    </row>
    <row r="87">
      <c r="A87" s="1" t="s">
        <v>68</v>
      </c>
      <c r="E87" s="27" t="s">
        <v>61</v>
      </c>
    </row>
    <row r="88" ht="13">
      <c r="A88" s="1" t="s">
        <v>56</v>
      </c>
      <c r="C88" s="22" t="s">
        <v>212</v>
      </c>
      <c r="E88" s="23" t="s">
        <v>213</v>
      </c>
      <c r="L88" s="24">
        <f>SUMIFS(L89:L96,A89:A96,"P")</f>
        <v>0</v>
      </c>
      <c r="M88" s="24">
        <f>SUMIFS(M89:M96,A89:A96,"P")</f>
        <v>0</v>
      </c>
      <c r="N88" s="25"/>
    </row>
    <row r="89" ht="25">
      <c r="A89" s="1" t="s">
        <v>59</v>
      </c>
      <c r="B89" s="1">
        <v>20</v>
      </c>
      <c r="C89" s="26" t="s">
        <v>214</v>
      </c>
      <c r="D89" t="s">
        <v>61</v>
      </c>
      <c r="E89" s="27" t="s">
        <v>215</v>
      </c>
      <c r="F89" s="28" t="s">
        <v>71</v>
      </c>
      <c r="G89" s="29">
        <v>18.699999999999999</v>
      </c>
      <c r="H89" s="28">
        <v>0.46000000000000002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64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">
      <c r="A90" s="1" t="s">
        <v>65</v>
      </c>
      <c r="E90" s="27" t="s">
        <v>215</v>
      </c>
    </row>
    <row r="91" ht="52">
      <c r="A91" s="1" t="s">
        <v>66</v>
      </c>
      <c r="E91" s="33" t="s">
        <v>559</v>
      </c>
    </row>
    <row r="92">
      <c r="A92" s="1" t="s">
        <v>68</v>
      </c>
      <c r="E92" s="27" t="s">
        <v>61</v>
      </c>
    </row>
    <row r="93" ht="25">
      <c r="A93" s="1" t="s">
        <v>59</v>
      </c>
      <c r="B93" s="1">
        <v>21</v>
      </c>
      <c r="C93" s="26" t="s">
        <v>235</v>
      </c>
      <c r="D93" t="s">
        <v>61</v>
      </c>
      <c r="E93" s="27" t="s">
        <v>236</v>
      </c>
      <c r="F93" s="28" t="s">
        <v>71</v>
      </c>
      <c r="G93" s="29">
        <v>20.399999999999999</v>
      </c>
      <c r="H93" s="28">
        <v>0.1837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64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7.5">
      <c r="A94" s="1" t="s">
        <v>65</v>
      </c>
      <c r="E94" s="27" t="s">
        <v>237</v>
      </c>
    </row>
    <row r="95" ht="52">
      <c r="A95" s="1" t="s">
        <v>66</v>
      </c>
      <c r="E95" s="33" t="s">
        <v>575</v>
      </c>
    </row>
    <row r="96">
      <c r="A96" s="1" t="s">
        <v>68</v>
      </c>
      <c r="E96" s="27" t="s">
        <v>61</v>
      </c>
    </row>
    <row r="97" ht="13">
      <c r="A97" s="1" t="s">
        <v>56</v>
      </c>
      <c r="C97" s="22" t="s">
        <v>239</v>
      </c>
      <c r="E97" s="23" t="s">
        <v>240</v>
      </c>
      <c r="L97" s="24">
        <f>SUMIFS(L98:L141,A98:A141,"P")</f>
        <v>0</v>
      </c>
      <c r="M97" s="24">
        <f>SUMIFS(M98:M141,A98:A141,"P")</f>
        <v>0</v>
      </c>
      <c r="N97" s="25"/>
    </row>
    <row r="98">
      <c r="A98" s="1" t="s">
        <v>59</v>
      </c>
      <c r="B98" s="1">
        <v>24</v>
      </c>
      <c r="C98" s="26" t="s">
        <v>511</v>
      </c>
      <c r="D98" t="s">
        <v>61</v>
      </c>
      <c r="E98" s="27" t="s">
        <v>512</v>
      </c>
      <c r="F98" s="28" t="s">
        <v>101</v>
      </c>
      <c r="G98" s="29">
        <v>6.0899999999999999</v>
      </c>
      <c r="H98" s="28">
        <v>0.0061999999999999998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64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65</v>
      </c>
      <c r="E99" s="27" t="s">
        <v>512</v>
      </c>
    </row>
    <row r="100" ht="39">
      <c r="A100" s="1" t="s">
        <v>66</v>
      </c>
      <c r="E100" s="33" t="s">
        <v>576</v>
      </c>
    </row>
    <row r="101">
      <c r="A101" s="1" t="s">
        <v>68</v>
      </c>
      <c r="E101" s="27" t="s">
        <v>61</v>
      </c>
    </row>
    <row r="102">
      <c r="A102" s="1" t="s">
        <v>59</v>
      </c>
      <c r="B102" s="1">
        <v>25</v>
      </c>
      <c r="C102" s="26" t="s">
        <v>514</v>
      </c>
      <c r="D102" t="s">
        <v>61</v>
      </c>
      <c r="E102" s="27" t="s">
        <v>515</v>
      </c>
      <c r="F102" s="28" t="s">
        <v>101</v>
      </c>
      <c r="G102" s="29">
        <v>12.18</v>
      </c>
      <c r="H102" s="28">
        <v>0.0061999999999999998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64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65</v>
      </c>
      <c r="E103" s="27" t="s">
        <v>515</v>
      </c>
    </row>
    <row r="104" ht="39">
      <c r="A104" s="1" t="s">
        <v>66</v>
      </c>
      <c r="E104" s="33" t="s">
        <v>577</v>
      </c>
    </row>
    <row r="105">
      <c r="A105" s="1" t="s">
        <v>68</v>
      </c>
      <c r="E105" s="27" t="s">
        <v>61</v>
      </c>
    </row>
    <row r="106">
      <c r="A106" s="1" t="s">
        <v>59</v>
      </c>
      <c r="B106" s="1">
        <v>27</v>
      </c>
      <c r="C106" s="26" t="s">
        <v>520</v>
      </c>
      <c r="D106" t="s">
        <v>61</v>
      </c>
      <c r="E106" s="27" t="s">
        <v>521</v>
      </c>
      <c r="F106" s="28" t="s">
        <v>186</v>
      </c>
      <c r="G106" s="29">
        <v>2.0299999999999998</v>
      </c>
      <c r="H106" s="28">
        <v>0.0015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64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65</v>
      </c>
      <c r="E107" s="27" t="s">
        <v>521</v>
      </c>
    </row>
    <row r="108" ht="39">
      <c r="A108" s="1" t="s">
        <v>66</v>
      </c>
      <c r="E108" s="33" t="s">
        <v>578</v>
      </c>
    </row>
    <row r="109">
      <c r="A109" s="1" t="s">
        <v>68</v>
      </c>
      <c r="E109" s="27" t="s">
        <v>61</v>
      </c>
    </row>
    <row r="110">
      <c r="A110" s="1" t="s">
        <v>59</v>
      </c>
      <c r="B110" s="1">
        <v>28</v>
      </c>
      <c r="C110" s="26" t="s">
        <v>522</v>
      </c>
      <c r="D110" t="s">
        <v>61</v>
      </c>
      <c r="E110" s="27" t="s">
        <v>523</v>
      </c>
      <c r="F110" s="28" t="s">
        <v>186</v>
      </c>
      <c r="G110" s="29">
        <v>6.0899999999999999</v>
      </c>
      <c r="H110" s="28">
        <v>0.00050000000000000001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64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65</v>
      </c>
      <c r="E111" s="27" t="s">
        <v>523</v>
      </c>
    </row>
    <row r="112" ht="39">
      <c r="A112" s="1" t="s">
        <v>66</v>
      </c>
      <c r="E112" s="33" t="s">
        <v>576</v>
      </c>
    </row>
    <row r="113">
      <c r="A113" s="1" t="s">
        <v>68</v>
      </c>
      <c r="E113" s="27" t="s">
        <v>61</v>
      </c>
    </row>
    <row r="114">
      <c r="A114" s="1" t="s">
        <v>59</v>
      </c>
      <c r="B114" s="1">
        <v>22</v>
      </c>
      <c r="C114" s="26" t="s">
        <v>524</v>
      </c>
      <c r="D114" t="s">
        <v>61</v>
      </c>
      <c r="E114" s="27" t="s">
        <v>525</v>
      </c>
      <c r="F114" s="28" t="s">
        <v>101</v>
      </c>
      <c r="G114" s="29">
        <v>17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64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65</v>
      </c>
      <c r="E115" s="27" t="s">
        <v>525</v>
      </c>
    </row>
    <row r="116" ht="52">
      <c r="A116" s="1" t="s">
        <v>66</v>
      </c>
      <c r="E116" s="33" t="s">
        <v>579</v>
      </c>
    </row>
    <row r="117">
      <c r="A117" s="1" t="s">
        <v>68</v>
      </c>
      <c r="E117" s="27" t="s">
        <v>61</v>
      </c>
    </row>
    <row r="118" ht="25">
      <c r="A118" s="1" t="s">
        <v>59</v>
      </c>
      <c r="B118" s="1">
        <v>23</v>
      </c>
      <c r="C118" s="26" t="s">
        <v>527</v>
      </c>
      <c r="D118" t="s">
        <v>61</v>
      </c>
      <c r="E118" s="27" t="s">
        <v>528</v>
      </c>
      <c r="F118" s="28" t="s">
        <v>101</v>
      </c>
      <c r="G118" s="29">
        <v>17</v>
      </c>
      <c r="H118" s="28">
        <v>1.0000000000000001E-05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65</v>
      </c>
      <c r="E119" s="27" t="s">
        <v>528</v>
      </c>
    </row>
    <row r="120" ht="39">
      <c r="A120" s="1" t="s">
        <v>66</v>
      </c>
      <c r="E120" s="33" t="s">
        <v>572</v>
      </c>
    </row>
    <row r="121">
      <c r="A121" s="1" t="s">
        <v>68</v>
      </c>
      <c r="E121" s="27" t="s">
        <v>61</v>
      </c>
    </row>
    <row r="122" ht="25">
      <c r="A122" s="1" t="s">
        <v>59</v>
      </c>
      <c r="B122" s="1">
        <v>26</v>
      </c>
      <c r="C122" s="26" t="s">
        <v>529</v>
      </c>
      <c r="D122" t="s">
        <v>61</v>
      </c>
      <c r="E122" s="27" t="s">
        <v>530</v>
      </c>
      <c r="F122" s="28" t="s">
        <v>186</v>
      </c>
      <c r="G122" s="29">
        <v>8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64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">
      <c r="A123" s="1" t="s">
        <v>65</v>
      </c>
      <c r="E123" s="27" t="s">
        <v>530</v>
      </c>
    </row>
    <row r="124" ht="39">
      <c r="A124" s="1" t="s">
        <v>66</v>
      </c>
      <c r="E124" s="33" t="s">
        <v>580</v>
      </c>
    </row>
    <row r="125">
      <c r="A125" s="1" t="s">
        <v>68</v>
      </c>
      <c r="E125" s="27" t="s">
        <v>61</v>
      </c>
    </row>
    <row r="126" ht="25">
      <c r="A126" s="1" t="s">
        <v>59</v>
      </c>
      <c r="B126" s="1">
        <v>29</v>
      </c>
      <c r="C126" s="26" t="s">
        <v>535</v>
      </c>
      <c r="D126" t="s">
        <v>61</v>
      </c>
      <c r="E126" s="27" t="s">
        <v>536</v>
      </c>
      <c r="F126" s="28" t="s">
        <v>186</v>
      </c>
      <c r="G126" s="29">
        <v>2</v>
      </c>
      <c r="H126" s="28">
        <v>0.082049999999999998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64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">
      <c r="A127" s="1" t="s">
        <v>65</v>
      </c>
      <c r="E127" s="27" t="s">
        <v>536</v>
      </c>
    </row>
    <row r="128" ht="52">
      <c r="A128" s="1" t="s">
        <v>66</v>
      </c>
      <c r="E128" s="33" t="s">
        <v>581</v>
      </c>
    </row>
    <row r="129">
      <c r="A129" s="1" t="s">
        <v>68</v>
      </c>
      <c r="E129" s="27" t="s">
        <v>61</v>
      </c>
    </row>
    <row r="130" ht="25">
      <c r="A130" s="1" t="s">
        <v>59</v>
      </c>
      <c r="B130" s="1">
        <v>30</v>
      </c>
      <c r="C130" s="26" t="s">
        <v>538</v>
      </c>
      <c r="D130" t="s">
        <v>61</v>
      </c>
      <c r="E130" s="27" t="s">
        <v>539</v>
      </c>
      <c r="F130" s="28" t="s">
        <v>186</v>
      </c>
      <c r="G130" s="29">
        <v>2</v>
      </c>
      <c r="H130" s="28">
        <v>0.00594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64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65</v>
      </c>
      <c r="E131" s="27" t="s">
        <v>539</v>
      </c>
    </row>
    <row r="132" ht="52">
      <c r="A132" s="1" t="s">
        <v>66</v>
      </c>
      <c r="E132" s="33" t="s">
        <v>582</v>
      </c>
    </row>
    <row r="133">
      <c r="A133" s="1" t="s">
        <v>68</v>
      </c>
      <c r="E133" s="27" t="s">
        <v>61</v>
      </c>
    </row>
    <row r="134" ht="25">
      <c r="A134" s="1" t="s">
        <v>59</v>
      </c>
      <c r="B134" s="1">
        <v>31</v>
      </c>
      <c r="C134" s="26" t="s">
        <v>541</v>
      </c>
      <c r="D134" t="s">
        <v>61</v>
      </c>
      <c r="E134" s="27" t="s">
        <v>542</v>
      </c>
      <c r="F134" s="28" t="s">
        <v>186</v>
      </c>
      <c r="G134" s="29">
        <v>2</v>
      </c>
      <c r="H134" s="28">
        <v>0.037249999999999998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64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">
      <c r="A135" s="1" t="s">
        <v>65</v>
      </c>
      <c r="E135" s="27" t="s">
        <v>542</v>
      </c>
    </row>
    <row r="136" ht="52">
      <c r="A136" s="1" t="s">
        <v>66</v>
      </c>
      <c r="E136" s="33" t="s">
        <v>583</v>
      </c>
    </row>
    <row r="137">
      <c r="A137" s="1" t="s">
        <v>68</v>
      </c>
      <c r="E137" s="27" t="s">
        <v>61</v>
      </c>
    </row>
    <row r="138">
      <c r="A138" s="1" t="s">
        <v>59</v>
      </c>
      <c r="B138" s="1">
        <v>32</v>
      </c>
      <c r="C138" s="26" t="s">
        <v>544</v>
      </c>
      <c r="D138" t="s">
        <v>61</v>
      </c>
      <c r="E138" s="27" t="s">
        <v>545</v>
      </c>
      <c r="F138" s="28" t="s">
        <v>101</v>
      </c>
      <c r="G138" s="29">
        <v>19</v>
      </c>
      <c r="H138" s="28">
        <v>9.0000000000000006E-05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64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65</v>
      </c>
      <c r="E139" s="27" t="s">
        <v>545</v>
      </c>
    </row>
    <row r="140" ht="52">
      <c r="A140" s="1" t="s">
        <v>66</v>
      </c>
      <c r="E140" s="33" t="s">
        <v>584</v>
      </c>
    </row>
    <row r="141">
      <c r="A141" s="1" t="s">
        <v>68</v>
      </c>
      <c r="E141" s="27" t="s">
        <v>61</v>
      </c>
    </row>
    <row r="142" ht="13">
      <c r="A142" s="1" t="s">
        <v>56</v>
      </c>
      <c r="C142" s="22" t="s">
        <v>350</v>
      </c>
      <c r="E142" s="23" t="s">
        <v>351</v>
      </c>
      <c r="L142" s="24">
        <f>SUMIFS(L143:L170,A143:A170,"P")</f>
        <v>0</v>
      </c>
      <c r="M142" s="24">
        <f>SUMIFS(M143:M170,A143:A170,"P")</f>
        <v>0</v>
      </c>
      <c r="N142" s="25"/>
    </row>
    <row r="143" ht="25">
      <c r="A143" s="1" t="s">
        <v>59</v>
      </c>
      <c r="B143" s="1">
        <v>33</v>
      </c>
      <c r="C143" s="26" t="s">
        <v>352</v>
      </c>
      <c r="D143" t="s">
        <v>61</v>
      </c>
      <c r="E143" s="27" t="s">
        <v>353</v>
      </c>
      <c r="F143" s="28" t="s">
        <v>144</v>
      </c>
      <c r="G143" s="29">
        <v>5.423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64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">
      <c r="A144" s="1" t="s">
        <v>65</v>
      </c>
      <c r="E144" s="27" t="s">
        <v>353</v>
      </c>
    </row>
    <row r="145" ht="39">
      <c r="A145" s="1" t="s">
        <v>66</v>
      </c>
      <c r="E145" s="33" t="s">
        <v>585</v>
      </c>
    </row>
    <row r="146">
      <c r="A146" s="1" t="s">
        <v>68</v>
      </c>
      <c r="E146" s="27" t="s">
        <v>61</v>
      </c>
    </row>
    <row r="147" ht="25">
      <c r="A147" s="1" t="s">
        <v>59</v>
      </c>
      <c r="B147" s="1">
        <v>34</v>
      </c>
      <c r="C147" s="26" t="s">
        <v>355</v>
      </c>
      <c r="D147" t="s">
        <v>61</v>
      </c>
      <c r="E147" s="27" t="s">
        <v>356</v>
      </c>
      <c r="F147" s="28" t="s">
        <v>144</v>
      </c>
      <c r="G147" s="29">
        <v>21.692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64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 ht="25">
      <c r="A148" s="1" t="s">
        <v>65</v>
      </c>
      <c r="E148" s="27" t="s">
        <v>356</v>
      </c>
    </row>
    <row r="149" ht="39">
      <c r="A149" s="1" t="s">
        <v>66</v>
      </c>
      <c r="E149" s="33" t="s">
        <v>586</v>
      </c>
    </row>
    <row r="150">
      <c r="A150" s="1" t="s">
        <v>68</v>
      </c>
      <c r="E150" s="27" t="s">
        <v>61</v>
      </c>
    </row>
    <row r="151" ht="25">
      <c r="A151" s="1" t="s">
        <v>59</v>
      </c>
      <c r="B151" s="1">
        <v>35</v>
      </c>
      <c r="C151" s="26" t="s">
        <v>358</v>
      </c>
      <c r="D151" t="s">
        <v>61</v>
      </c>
      <c r="E151" s="27" t="s">
        <v>359</v>
      </c>
      <c r="F151" s="28" t="s">
        <v>144</v>
      </c>
      <c r="G151" s="29">
        <v>3.0600000000000001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64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">
      <c r="A152" s="1" t="s">
        <v>65</v>
      </c>
      <c r="E152" s="27" t="s">
        <v>359</v>
      </c>
    </row>
    <row r="153" ht="39">
      <c r="A153" s="1" t="s">
        <v>66</v>
      </c>
      <c r="E153" s="33" t="s">
        <v>587</v>
      </c>
    </row>
    <row r="154">
      <c r="A154" s="1" t="s">
        <v>68</v>
      </c>
      <c r="E154" s="27" t="s">
        <v>61</v>
      </c>
    </row>
    <row r="155" ht="25">
      <c r="A155" s="1" t="s">
        <v>59</v>
      </c>
      <c r="B155" s="1">
        <v>36</v>
      </c>
      <c r="C155" s="26" t="s">
        <v>361</v>
      </c>
      <c r="D155" t="s">
        <v>61</v>
      </c>
      <c r="E155" s="27" t="s">
        <v>362</v>
      </c>
      <c r="F155" s="28" t="s">
        <v>144</v>
      </c>
      <c r="G155" s="29">
        <v>12.24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64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">
      <c r="A156" s="1" t="s">
        <v>65</v>
      </c>
      <c r="E156" s="27" t="s">
        <v>362</v>
      </c>
    </row>
    <row r="157" ht="39">
      <c r="A157" s="1" t="s">
        <v>66</v>
      </c>
      <c r="E157" s="33" t="s">
        <v>588</v>
      </c>
    </row>
    <row r="158">
      <c r="A158" s="1" t="s">
        <v>68</v>
      </c>
      <c r="E158" s="27" t="s">
        <v>61</v>
      </c>
    </row>
    <row r="159">
      <c r="A159" s="1" t="s">
        <v>59</v>
      </c>
      <c r="B159" s="1">
        <v>37</v>
      </c>
      <c r="C159" s="26" t="s">
        <v>364</v>
      </c>
      <c r="D159" t="s">
        <v>61</v>
      </c>
      <c r="E159" s="27" t="s">
        <v>365</v>
      </c>
      <c r="F159" s="28" t="s">
        <v>144</v>
      </c>
      <c r="G159" s="29">
        <v>3.0600000000000001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64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65</v>
      </c>
      <c r="E160" s="27" t="s">
        <v>365</v>
      </c>
    </row>
    <row r="161" ht="26">
      <c r="A161" s="1" t="s">
        <v>66</v>
      </c>
      <c r="E161" s="33" t="s">
        <v>589</v>
      </c>
    </row>
    <row r="162">
      <c r="A162" s="1" t="s">
        <v>68</v>
      </c>
      <c r="E162" s="27" t="s">
        <v>61</v>
      </c>
    </row>
    <row r="163" ht="25">
      <c r="A163" s="1" t="s">
        <v>59</v>
      </c>
      <c r="B163" s="1">
        <v>38</v>
      </c>
      <c r="C163" s="26" t="s">
        <v>367</v>
      </c>
      <c r="D163" t="s">
        <v>61</v>
      </c>
      <c r="E163" s="27" t="s">
        <v>368</v>
      </c>
      <c r="F163" s="28" t="s">
        <v>144</v>
      </c>
      <c r="G163" s="29">
        <v>3.0600000000000001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64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">
      <c r="A164" s="1" t="s">
        <v>65</v>
      </c>
      <c r="E164" s="27" t="s">
        <v>368</v>
      </c>
    </row>
    <row r="165" ht="26">
      <c r="A165" s="1" t="s">
        <v>66</v>
      </c>
      <c r="E165" s="33" t="s">
        <v>589</v>
      </c>
    </row>
    <row r="166">
      <c r="A166" s="1" t="s">
        <v>68</v>
      </c>
      <c r="E166" s="27" t="s">
        <v>61</v>
      </c>
    </row>
    <row r="167" ht="25">
      <c r="A167" s="1" t="s">
        <v>59</v>
      </c>
      <c r="B167" s="1">
        <v>39</v>
      </c>
      <c r="C167" s="26" t="s">
        <v>370</v>
      </c>
      <c r="D167" t="s">
        <v>61</v>
      </c>
      <c r="E167" s="27" t="s">
        <v>143</v>
      </c>
      <c r="F167" s="28" t="s">
        <v>144</v>
      </c>
      <c r="G167" s="29">
        <v>5.423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64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 ht="25">
      <c r="A168" s="1" t="s">
        <v>65</v>
      </c>
      <c r="E168" s="27" t="s">
        <v>143</v>
      </c>
    </row>
    <row r="169" ht="26">
      <c r="A169" s="1" t="s">
        <v>66</v>
      </c>
      <c r="E169" s="33" t="s">
        <v>590</v>
      </c>
    </row>
    <row r="170">
      <c r="A170" s="1" t="s">
        <v>68</v>
      </c>
      <c r="E170" s="27" t="s">
        <v>61</v>
      </c>
    </row>
    <row r="171" ht="13">
      <c r="A171" s="1" t="s">
        <v>56</v>
      </c>
      <c r="C171" s="22" t="s">
        <v>375</v>
      </c>
      <c r="E171" s="23" t="s">
        <v>376</v>
      </c>
      <c r="L171" s="24">
        <f>SUMIFS(L172:L175,A172:A175,"P")</f>
        <v>0</v>
      </c>
      <c r="M171" s="24">
        <f>SUMIFS(M172:M175,A172:A175,"P")</f>
        <v>0</v>
      </c>
      <c r="N171" s="25"/>
    </row>
    <row r="172" ht="37.5">
      <c r="A172" s="1" t="s">
        <v>59</v>
      </c>
      <c r="B172" s="1">
        <v>40</v>
      </c>
      <c r="C172" s="26" t="s">
        <v>483</v>
      </c>
      <c r="D172" t="s">
        <v>61</v>
      </c>
      <c r="E172" s="27" t="s">
        <v>484</v>
      </c>
      <c r="F172" s="28" t="s">
        <v>144</v>
      </c>
      <c r="G172" s="29">
        <v>70.469999999999999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64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37.5">
      <c r="A173" s="1" t="s">
        <v>65</v>
      </c>
      <c r="E173" s="27" t="s">
        <v>485</v>
      </c>
    </row>
    <row r="174">
      <c r="A174" s="1" t="s">
        <v>66</v>
      </c>
    </row>
    <row r="175">
      <c r="A175" s="1" t="s">
        <v>68</v>
      </c>
      <c r="E175" s="27" t="s">
        <v>61</v>
      </c>
    </row>
    <row r="176" ht="13">
      <c r="A176" s="1" t="s">
        <v>56</v>
      </c>
      <c r="C176" s="22" t="s">
        <v>379</v>
      </c>
      <c r="E176" s="23" t="s">
        <v>380</v>
      </c>
      <c r="L176" s="24">
        <f>SUMIFS(L177:L180,A177:A180,"P")</f>
        <v>0</v>
      </c>
      <c r="M176" s="24">
        <f>SUMIFS(M177:M180,A177:A180,"P")</f>
        <v>0</v>
      </c>
      <c r="N176" s="25"/>
    </row>
    <row r="177">
      <c r="A177" s="1" t="s">
        <v>59</v>
      </c>
      <c r="B177" s="1">
        <v>41</v>
      </c>
      <c r="C177" s="26" t="s">
        <v>381</v>
      </c>
      <c r="D177" t="s">
        <v>61</v>
      </c>
      <c r="E177" s="27" t="s">
        <v>380</v>
      </c>
      <c r="F177" s="28" t="s">
        <v>382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/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65</v>
      </c>
      <c r="E178" s="27" t="s">
        <v>380</v>
      </c>
    </row>
    <row r="179">
      <c r="A179" s="1" t="s">
        <v>66</v>
      </c>
    </row>
    <row r="180" ht="187.5">
      <c r="A180" s="1" t="s">
        <v>68</v>
      </c>
      <c r="E180" s="27" t="s">
        <v>383</v>
      </c>
    </row>
    <row r="181" ht="13">
      <c r="A181" s="1" t="s">
        <v>56</v>
      </c>
      <c r="C181" s="22" t="s">
        <v>384</v>
      </c>
      <c r="E181" s="23" t="s">
        <v>385</v>
      </c>
      <c r="L181" s="24">
        <f>SUMIFS(L182:L185,A182:A185,"P")</f>
        <v>0</v>
      </c>
      <c r="M181" s="24">
        <f>SUMIFS(M182:M185,A182:A185,"P")</f>
        <v>0</v>
      </c>
      <c r="N181" s="25"/>
    </row>
    <row r="182">
      <c r="A182" s="1" t="s">
        <v>59</v>
      </c>
      <c r="B182" s="1">
        <v>42</v>
      </c>
      <c r="C182" s="26" t="s">
        <v>386</v>
      </c>
      <c r="D182" t="s">
        <v>61</v>
      </c>
      <c r="E182" s="27" t="s">
        <v>387</v>
      </c>
      <c r="F182" s="28" t="s">
        <v>382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/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65</v>
      </c>
      <c r="E183" s="27" t="s">
        <v>387</v>
      </c>
    </row>
    <row r="184">
      <c r="A184" s="1" t="s">
        <v>66</v>
      </c>
    </row>
    <row r="185" ht="62.5">
      <c r="A185" s="1" t="s">
        <v>68</v>
      </c>
      <c r="E185" s="27" t="s">
        <v>388</v>
      </c>
    </row>
    <row r="186" ht="13">
      <c r="A186" s="1" t="s">
        <v>56</v>
      </c>
      <c r="C186" s="22" t="s">
        <v>389</v>
      </c>
      <c r="E186" s="23" t="s">
        <v>390</v>
      </c>
      <c r="L186" s="24">
        <f>SUMIFS(L187:L190,A187:A190,"P")</f>
        <v>0</v>
      </c>
      <c r="M186" s="24">
        <f>SUMIFS(M187:M190,A187:A190,"P")</f>
        <v>0</v>
      </c>
      <c r="N186" s="25"/>
    </row>
    <row r="187">
      <c r="A187" s="1" t="s">
        <v>59</v>
      </c>
      <c r="B187" s="1">
        <v>43</v>
      </c>
      <c r="C187" s="26" t="s">
        <v>391</v>
      </c>
      <c r="D187" t="s">
        <v>61</v>
      </c>
      <c r="E187" s="27" t="s">
        <v>390</v>
      </c>
      <c r="F187" s="28" t="s">
        <v>382</v>
      </c>
      <c r="G187" s="29">
        <v>1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/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65</v>
      </c>
      <c r="E188" s="27" t="s">
        <v>390</v>
      </c>
    </row>
    <row r="189">
      <c r="A189" s="1" t="s">
        <v>66</v>
      </c>
    </row>
    <row r="190">
      <c r="A190" s="1" t="s">
        <v>68</v>
      </c>
      <c r="E190" s="27" t="s">
        <v>61</v>
      </c>
    </row>
  </sheetData>
  <sheetProtection sheet="1" objects="1" scenarios="1" spinCount="100000" saltValue="N04GYTM2aVrtwoBSbDvB+nbVrVAxITCm+EwVMuytGOjnI3EDPwq3DTSIhU70Dep8QxxAOF5DpkEfU4NZmlK66A==" hashValue="xRChFVnt3IutnlVvzY39NR0cCFoPetkoM/CUKYWGDKFeKdKDhhLfPiCwbUJR0be0vGv4HXp+Boc8lJD3QO1PwA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COUNTIFS(L8:L235,"=0",A8:A235,"P")+COUNTIFS(L8:L235,"",A8:A235,"P")+SUM(Q8:Q235)</f>
        <v>0</v>
      </c>
    </row>
    <row r="8" ht="13">
      <c r="A8" s="1" t="s">
        <v>54</v>
      </c>
      <c r="C8" s="22" t="s">
        <v>591</v>
      </c>
      <c r="E8" s="23" t="s">
        <v>23</v>
      </c>
      <c r="L8" s="24">
        <f>L9+L66+L75+L88+L97+L186+L215+L220+L225+L230</f>
        <v>0</v>
      </c>
      <c r="M8" s="24">
        <f>M9+M66+M75+M88+M97+M186+M215+M220+M225+M230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SUMIFS(L10:L65,A10:A65,"P")</f>
        <v>0</v>
      </c>
      <c r="M9" s="24">
        <f>SUMIFS(M10:M65,A10:A65,"P")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27.5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65">
      <c r="A12" s="1" t="s">
        <v>66</v>
      </c>
      <c r="E12" s="33" t="s">
        <v>592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25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65">
      <c r="A16" s="1" t="s">
        <v>66</v>
      </c>
      <c r="E16" s="33" t="s">
        <v>593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490</v>
      </c>
      <c r="D18" t="s">
        <v>61</v>
      </c>
      <c r="E18" s="27" t="s">
        <v>491</v>
      </c>
      <c r="F18" s="28" t="s">
        <v>118</v>
      </c>
      <c r="G18" s="29">
        <v>29.448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65</v>
      </c>
      <c r="E19" s="27" t="s">
        <v>492</v>
      </c>
    </row>
    <row r="20" ht="65">
      <c r="A20" s="1" t="s">
        <v>66</v>
      </c>
      <c r="E20" s="33" t="s">
        <v>594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494</v>
      </c>
      <c r="D22" t="s">
        <v>61</v>
      </c>
      <c r="E22" s="27" t="s">
        <v>495</v>
      </c>
      <c r="F22" s="28" t="s">
        <v>118</v>
      </c>
      <c r="G22" s="29">
        <v>3.2719999999999998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65</v>
      </c>
      <c r="E23" s="27" t="s">
        <v>495</v>
      </c>
    </row>
    <row r="24" ht="65">
      <c r="A24" s="1" t="s">
        <v>66</v>
      </c>
      <c r="E24" s="33" t="s">
        <v>595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128</v>
      </c>
      <c r="D26" t="s">
        <v>61</v>
      </c>
      <c r="E26" s="27" t="s">
        <v>129</v>
      </c>
      <c r="F26" s="28" t="s">
        <v>71</v>
      </c>
      <c r="G26" s="29">
        <v>82.939999999999998</v>
      </c>
      <c r="H26" s="28">
        <v>0.00058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65</v>
      </c>
      <c r="E27" s="27" t="s">
        <v>129</v>
      </c>
    </row>
    <row r="28" ht="52">
      <c r="A28" s="1" t="s">
        <v>66</v>
      </c>
      <c r="E28" s="33" t="s">
        <v>596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131</v>
      </c>
      <c r="D30" t="s">
        <v>61</v>
      </c>
      <c r="E30" s="27" t="s">
        <v>132</v>
      </c>
      <c r="F30" s="28" t="s">
        <v>71</v>
      </c>
      <c r="G30" s="29">
        <v>82.939999999999998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132</v>
      </c>
    </row>
    <row r="32" ht="52">
      <c r="A32" s="1" t="s">
        <v>66</v>
      </c>
      <c r="E32" s="33" t="s">
        <v>596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137</v>
      </c>
      <c r="D34" t="s">
        <v>61</v>
      </c>
      <c r="E34" s="27" t="s">
        <v>134</v>
      </c>
      <c r="F34" s="28" t="s">
        <v>118</v>
      </c>
      <c r="G34" s="29">
        <v>32.719999999999999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7.5">
      <c r="A35" s="1" t="s">
        <v>65</v>
      </c>
      <c r="E35" s="27" t="s">
        <v>138</v>
      </c>
    </row>
    <row r="36" ht="26">
      <c r="A36" s="1" t="s">
        <v>66</v>
      </c>
      <c r="E36" s="33" t="s">
        <v>597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142</v>
      </c>
      <c r="D38" t="s">
        <v>61</v>
      </c>
      <c r="E38" s="27" t="s">
        <v>143</v>
      </c>
      <c r="F38" s="28" t="s">
        <v>144</v>
      </c>
      <c r="G38" s="29">
        <v>58.896000000000001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143</v>
      </c>
    </row>
    <row r="40" ht="26">
      <c r="A40" s="1" t="s">
        <v>66</v>
      </c>
      <c r="E40" s="33" t="s">
        <v>598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146</v>
      </c>
      <c r="D42" t="s">
        <v>61</v>
      </c>
      <c r="E42" s="27" t="s">
        <v>147</v>
      </c>
      <c r="F42" s="28" t="s">
        <v>118</v>
      </c>
      <c r="G42" s="29">
        <v>32.719999999999999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65</v>
      </c>
      <c r="E43" s="27" t="s">
        <v>147</v>
      </c>
    </row>
    <row r="44" ht="26">
      <c r="A44" s="1" t="s">
        <v>66</v>
      </c>
      <c r="E44" s="33" t="s">
        <v>599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149</v>
      </c>
      <c r="D46" t="s">
        <v>61</v>
      </c>
      <c r="E46" s="27" t="s">
        <v>150</v>
      </c>
      <c r="F46" s="28" t="s">
        <v>118</v>
      </c>
      <c r="G46" s="29">
        <v>18.969999999999999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150</v>
      </c>
    </row>
    <row r="48" ht="65">
      <c r="A48" s="1" t="s">
        <v>66</v>
      </c>
      <c r="E48" s="33" t="s">
        <v>600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12</v>
      </c>
      <c r="C50" s="26" t="s">
        <v>152</v>
      </c>
      <c r="D50" t="s">
        <v>61</v>
      </c>
      <c r="E50" s="27" t="s">
        <v>153</v>
      </c>
      <c r="F50" s="28" t="s">
        <v>118</v>
      </c>
      <c r="G50" s="29">
        <v>11.25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7.5">
      <c r="A51" s="1" t="s">
        <v>65</v>
      </c>
      <c r="E51" s="27" t="s">
        <v>154</v>
      </c>
    </row>
    <row r="52" ht="65">
      <c r="A52" s="1" t="s">
        <v>66</v>
      </c>
      <c r="E52" s="33" t="s">
        <v>601</v>
      </c>
    </row>
    <row r="53">
      <c r="A53" s="1" t="s">
        <v>68</v>
      </c>
      <c r="E53" s="27" t="s">
        <v>61</v>
      </c>
    </row>
    <row r="54">
      <c r="A54" s="1" t="s">
        <v>59</v>
      </c>
      <c r="B54" s="1">
        <v>14</v>
      </c>
      <c r="C54" s="26" t="s">
        <v>156</v>
      </c>
      <c r="D54" t="s">
        <v>61</v>
      </c>
      <c r="E54" s="27" t="s">
        <v>157</v>
      </c>
      <c r="F54" s="28" t="s">
        <v>71</v>
      </c>
      <c r="G54" s="29">
        <v>25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65</v>
      </c>
      <c r="E55" s="27" t="s">
        <v>157</v>
      </c>
    </row>
    <row r="56" ht="65">
      <c r="A56" s="1" t="s">
        <v>66</v>
      </c>
      <c r="E56" s="33" t="s">
        <v>602</v>
      </c>
    </row>
    <row r="57">
      <c r="A57" s="1" t="s">
        <v>68</v>
      </c>
      <c r="E57" s="27" t="s">
        <v>61</v>
      </c>
    </row>
    <row r="58">
      <c r="A58" s="1" t="s">
        <v>59</v>
      </c>
      <c r="B58" s="1">
        <v>13</v>
      </c>
      <c r="C58" s="26" t="s">
        <v>165</v>
      </c>
      <c r="D58" t="s">
        <v>61</v>
      </c>
      <c r="E58" s="27" t="s">
        <v>166</v>
      </c>
      <c r="F58" s="28" t="s">
        <v>144</v>
      </c>
      <c r="G58" s="29">
        <v>22.5</v>
      </c>
      <c r="H58" s="28">
        <v>1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65</v>
      </c>
      <c r="E59" s="27" t="s">
        <v>166</v>
      </c>
    </row>
    <row r="60" ht="26">
      <c r="A60" s="1" t="s">
        <v>66</v>
      </c>
      <c r="E60" s="33" t="s">
        <v>603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11</v>
      </c>
      <c r="C62" s="26" t="s">
        <v>168</v>
      </c>
      <c r="D62" t="s">
        <v>61</v>
      </c>
      <c r="E62" s="27" t="s">
        <v>169</v>
      </c>
      <c r="F62" s="28" t="s">
        <v>144</v>
      </c>
      <c r="G62" s="29">
        <v>37.939999999999998</v>
      </c>
      <c r="H62" s="28">
        <v>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169</v>
      </c>
    </row>
    <row r="64" ht="26">
      <c r="A64" s="1" t="s">
        <v>66</v>
      </c>
      <c r="E64" s="33" t="s">
        <v>604</v>
      </c>
    </row>
    <row r="65">
      <c r="A65" s="1" t="s">
        <v>68</v>
      </c>
      <c r="E65" s="27" t="s">
        <v>61</v>
      </c>
    </row>
    <row r="66" ht="13">
      <c r="A66" s="1" t="s">
        <v>56</v>
      </c>
      <c r="C66" s="22" t="s">
        <v>171</v>
      </c>
      <c r="E66" s="23" t="s">
        <v>172</v>
      </c>
      <c r="L66" s="24">
        <f>SUMIFS(L67:L74,A67:A74,"P")</f>
        <v>0</v>
      </c>
      <c r="M66" s="24">
        <f>SUMIFS(M67:M74,A67:A74,"P")</f>
        <v>0</v>
      </c>
      <c r="N66" s="25"/>
    </row>
    <row r="67">
      <c r="A67" s="1" t="s">
        <v>59</v>
      </c>
      <c r="B67" s="1">
        <v>15</v>
      </c>
      <c r="C67" s="26" t="s">
        <v>173</v>
      </c>
      <c r="D67" t="s">
        <v>61</v>
      </c>
      <c r="E67" s="27" t="s">
        <v>174</v>
      </c>
      <c r="F67" s="28" t="s">
        <v>101</v>
      </c>
      <c r="G67" s="29">
        <v>25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65</v>
      </c>
      <c r="E68" s="27" t="s">
        <v>174</v>
      </c>
    </row>
    <row r="69" ht="52">
      <c r="A69" s="1" t="s">
        <v>66</v>
      </c>
      <c r="E69" s="33" t="s">
        <v>605</v>
      </c>
    </row>
    <row r="70">
      <c r="A70" s="1" t="s">
        <v>68</v>
      </c>
      <c r="E70" s="27" t="s">
        <v>61</v>
      </c>
    </row>
    <row r="71">
      <c r="A71" s="1" t="s">
        <v>59</v>
      </c>
      <c r="B71" s="1">
        <v>16</v>
      </c>
      <c r="C71" s="26" t="s">
        <v>176</v>
      </c>
      <c r="D71" t="s">
        <v>61</v>
      </c>
      <c r="E71" s="27" t="s">
        <v>177</v>
      </c>
      <c r="F71" s="28" t="s">
        <v>101</v>
      </c>
      <c r="G71" s="29">
        <v>25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64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65</v>
      </c>
      <c r="E72" s="27" t="s">
        <v>177</v>
      </c>
    </row>
    <row r="73" ht="65">
      <c r="A73" s="1" t="s">
        <v>66</v>
      </c>
      <c r="E73" s="33" t="s">
        <v>606</v>
      </c>
    </row>
    <row r="74">
      <c r="A74" s="1" t="s">
        <v>68</v>
      </c>
      <c r="E74" s="27" t="s">
        <v>61</v>
      </c>
    </row>
    <row r="75" ht="13">
      <c r="A75" s="1" t="s">
        <v>56</v>
      </c>
      <c r="C75" s="22" t="s">
        <v>179</v>
      </c>
      <c r="E75" s="23" t="s">
        <v>180</v>
      </c>
      <c r="L75" s="24">
        <f>SUMIFS(L76:L87,A76:A87,"P")</f>
        <v>0</v>
      </c>
      <c r="M75" s="24">
        <f>SUMIFS(M76:M87,A76:A87,"P")</f>
        <v>0</v>
      </c>
      <c r="N75" s="25"/>
    </row>
    <row r="76">
      <c r="A76" s="1" t="s">
        <v>59</v>
      </c>
      <c r="B76" s="1">
        <v>17</v>
      </c>
      <c r="C76" s="26" t="s">
        <v>181</v>
      </c>
      <c r="D76" t="s">
        <v>61</v>
      </c>
      <c r="E76" s="27" t="s">
        <v>182</v>
      </c>
      <c r="F76" s="28" t="s">
        <v>118</v>
      </c>
      <c r="G76" s="29">
        <v>2.5</v>
      </c>
      <c r="H76" s="28">
        <v>1.7034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64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65</v>
      </c>
      <c r="E77" s="27" t="s">
        <v>182</v>
      </c>
    </row>
    <row r="78" ht="65">
      <c r="A78" s="1" t="s">
        <v>66</v>
      </c>
      <c r="E78" s="33" t="s">
        <v>607</v>
      </c>
    </row>
    <row r="79">
      <c r="A79" s="1" t="s">
        <v>68</v>
      </c>
      <c r="E79" s="27" t="s">
        <v>61</v>
      </c>
    </row>
    <row r="80">
      <c r="A80" s="1" t="s">
        <v>59</v>
      </c>
      <c r="B80" s="1">
        <v>18</v>
      </c>
      <c r="C80" s="26" t="s">
        <v>608</v>
      </c>
      <c r="D80" t="s">
        <v>61</v>
      </c>
      <c r="E80" s="27" t="s">
        <v>185</v>
      </c>
      <c r="F80" s="28" t="s">
        <v>186</v>
      </c>
      <c r="G80" s="29">
        <v>3</v>
      </c>
      <c r="H80" s="28">
        <v>0.087419999999999998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64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65</v>
      </c>
      <c r="E81" s="27" t="s">
        <v>185</v>
      </c>
    </row>
    <row r="82" ht="52">
      <c r="A82" s="1" t="s">
        <v>66</v>
      </c>
      <c r="E82" s="33" t="s">
        <v>609</v>
      </c>
    </row>
    <row r="83">
      <c r="A83" s="1" t="s">
        <v>68</v>
      </c>
      <c r="E83" s="27" t="s">
        <v>61</v>
      </c>
    </row>
    <row r="84">
      <c r="A84" s="1" t="s">
        <v>59</v>
      </c>
      <c r="B84" s="1">
        <v>19</v>
      </c>
      <c r="C84" s="26" t="s">
        <v>610</v>
      </c>
      <c r="D84" t="s">
        <v>61</v>
      </c>
      <c r="E84" s="27" t="s">
        <v>611</v>
      </c>
      <c r="F84" s="28" t="s">
        <v>186</v>
      </c>
      <c r="G84" s="29">
        <v>3.0299999999999998</v>
      </c>
      <c r="H84" s="28">
        <v>0.027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65</v>
      </c>
      <c r="E85" s="27" t="s">
        <v>611</v>
      </c>
    </row>
    <row r="86" ht="52">
      <c r="A86" s="1" t="s">
        <v>66</v>
      </c>
      <c r="E86" s="33" t="s">
        <v>612</v>
      </c>
    </row>
    <row r="87">
      <c r="A87" s="1" t="s">
        <v>68</v>
      </c>
      <c r="E87" s="27" t="s">
        <v>61</v>
      </c>
    </row>
    <row r="88" ht="13">
      <c r="A88" s="1" t="s">
        <v>56</v>
      </c>
      <c r="C88" s="22" t="s">
        <v>212</v>
      </c>
      <c r="E88" s="23" t="s">
        <v>213</v>
      </c>
      <c r="L88" s="24">
        <f>SUMIFS(L89:L96,A89:A96,"P")</f>
        <v>0</v>
      </c>
      <c r="M88" s="24">
        <f>SUMIFS(M89:M96,A89:A96,"P")</f>
        <v>0</v>
      </c>
      <c r="N88" s="25"/>
    </row>
    <row r="89" ht="25">
      <c r="A89" s="1" t="s">
        <v>59</v>
      </c>
      <c r="B89" s="1">
        <v>20</v>
      </c>
      <c r="C89" s="26" t="s">
        <v>214</v>
      </c>
      <c r="D89" t="s">
        <v>61</v>
      </c>
      <c r="E89" s="27" t="s">
        <v>215</v>
      </c>
      <c r="F89" s="28" t="s">
        <v>71</v>
      </c>
      <c r="G89" s="29">
        <v>25</v>
      </c>
      <c r="H89" s="28">
        <v>0.46000000000000002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64</v>
      </c>
      <c r="O89" s="32">
        <f>M89*AA89</f>
        <v>0</v>
      </c>
      <c r="P89" s="1">
        <v>3</v>
      </c>
      <c r="AA89" s="1">
        <f>IF(P89=1,$O$3,IF(P89=2,$O$4,$O$5))</f>
        <v>0</v>
      </c>
    </row>
    <row r="90" ht="25">
      <c r="A90" s="1" t="s">
        <v>65</v>
      </c>
      <c r="E90" s="27" t="s">
        <v>215</v>
      </c>
    </row>
    <row r="91" ht="65">
      <c r="A91" s="1" t="s">
        <v>66</v>
      </c>
      <c r="E91" s="33" t="s">
        <v>593</v>
      </c>
    </row>
    <row r="92">
      <c r="A92" s="1" t="s">
        <v>68</v>
      </c>
      <c r="E92" s="27" t="s">
        <v>61</v>
      </c>
    </row>
    <row r="93" ht="25">
      <c r="A93" s="1" t="s">
        <v>59</v>
      </c>
      <c r="B93" s="1">
        <v>21</v>
      </c>
      <c r="C93" s="26" t="s">
        <v>235</v>
      </c>
      <c r="D93" t="s">
        <v>61</v>
      </c>
      <c r="E93" s="27" t="s">
        <v>236</v>
      </c>
      <c r="F93" s="28" t="s">
        <v>71</v>
      </c>
      <c r="G93" s="29">
        <v>27.5</v>
      </c>
      <c r="H93" s="28">
        <v>0.1837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64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7.5">
      <c r="A94" s="1" t="s">
        <v>65</v>
      </c>
      <c r="E94" s="27" t="s">
        <v>237</v>
      </c>
    </row>
    <row r="95" ht="65">
      <c r="A95" s="1" t="s">
        <v>66</v>
      </c>
      <c r="E95" s="33" t="s">
        <v>613</v>
      </c>
    </row>
    <row r="96">
      <c r="A96" s="1" t="s">
        <v>68</v>
      </c>
      <c r="E96" s="27" t="s">
        <v>61</v>
      </c>
    </row>
    <row r="97" ht="13">
      <c r="A97" s="1" t="s">
        <v>56</v>
      </c>
      <c r="C97" s="22" t="s">
        <v>239</v>
      </c>
      <c r="E97" s="23" t="s">
        <v>240</v>
      </c>
      <c r="L97" s="24">
        <f>SUMIFS(L98:L185,A98:A185,"P")</f>
        <v>0</v>
      </c>
      <c r="M97" s="24">
        <f>SUMIFS(M98:M185,A98:A185,"P")</f>
        <v>0</v>
      </c>
      <c r="N97" s="25"/>
    </row>
    <row r="98">
      <c r="A98" s="1" t="s">
        <v>59</v>
      </c>
      <c r="B98" s="1">
        <v>25</v>
      </c>
      <c r="C98" s="26" t="s">
        <v>614</v>
      </c>
      <c r="D98" t="s">
        <v>61</v>
      </c>
      <c r="E98" s="27" t="s">
        <v>615</v>
      </c>
      <c r="F98" s="28" t="s">
        <v>101</v>
      </c>
      <c r="G98" s="29">
        <v>12.18</v>
      </c>
      <c r="H98" s="28">
        <v>0.0041999999999999997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64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65</v>
      </c>
      <c r="E99" s="27" t="s">
        <v>615</v>
      </c>
    </row>
    <row r="100" ht="52">
      <c r="A100" s="1" t="s">
        <v>66</v>
      </c>
      <c r="E100" s="33" t="s">
        <v>616</v>
      </c>
    </row>
    <row r="101">
      <c r="A101" s="1" t="s">
        <v>68</v>
      </c>
      <c r="E101" s="27" t="s">
        <v>61</v>
      </c>
    </row>
    <row r="102">
      <c r="A102" s="1" t="s">
        <v>59</v>
      </c>
      <c r="B102" s="1">
        <v>26</v>
      </c>
      <c r="C102" s="26" t="s">
        <v>617</v>
      </c>
      <c r="D102" t="s">
        <v>61</v>
      </c>
      <c r="E102" s="27" t="s">
        <v>618</v>
      </c>
      <c r="F102" s="28" t="s">
        <v>101</v>
      </c>
      <c r="G102" s="29">
        <v>18.27</v>
      </c>
      <c r="H102" s="28">
        <v>0.0041999999999999997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64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65</v>
      </c>
      <c r="E103" s="27" t="s">
        <v>618</v>
      </c>
    </row>
    <row r="104" ht="39">
      <c r="A104" s="1" t="s">
        <v>66</v>
      </c>
      <c r="E104" s="33" t="s">
        <v>619</v>
      </c>
    </row>
    <row r="105">
      <c r="A105" s="1" t="s">
        <v>68</v>
      </c>
      <c r="E105" s="27" t="s">
        <v>61</v>
      </c>
    </row>
    <row r="106">
      <c r="A106" s="1" t="s">
        <v>59</v>
      </c>
      <c r="B106" s="1">
        <v>28</v>
      </c>
      <c r="C106" s="26" t="s">
        <v>620</v>
      </c>
      <c r="D106" t="s">
        <v>61</v>
      </c>
      <c r="E106" s="27" t="s">
        <v>621</v>
      </c>
      <c r="F106" s="28" t="s">
        <v>186</v>
      </c>
      <c r="G106" s="29">
        <v>2.0299999999999998</v>
      </c>
      <c r="H106" s="28">
        <v>0.0025000000000000001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64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65</v>
      </c>
      <c r="E107" s="27" t="s">
        <v>621</v>
      </c>
    </row>
    <row r="108" ht="52">
      <c r="A108" s="1" t="s">
        <v>66</v>
      </c>
      <c r="E108" s="33" t="s">
        <v>622</v>
      </c>
    </row>
    <row r="109">
      <c r="A109" s="1" t="s">
        <v>68</v>
      </c>
      <c r="E109" s="27" t="s">
        <v>61</v>
      </c>
    </row>
    <row r="110">
      <c r="A110" s="1" t="s">
        <v>59</v>
      </c>
      <c r="B110" s="1">
        <v>30</v>
      </c>
      <c r="C110" s="26" t="s">
        <v>623</v>
      </c>
      <c r="D110" t="s">
        <v>61</v>
      </c>
      <c r="E110" s="27" t="s">
        <v>624</v>
      </c>
      <c r="F110" s="28" t="s">
        <v>186</v>
      </c>
      <c r="G110" s="29">
        <v>3.0449999999999999</v>
      </c>
      <c r="H110" s="28">
        <v>0.00069999999999999999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64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65</v>
      </c>
      <c r="E111" s="27" t="s">
        <v>624</v>
      </c>
    </row>
    <row r="112" ht="52">
      <c r="A112" s="1" t="s">
        <v>66</v>
      </c>
      <c r="E112" s="33" t="s">
        <v>625</v>
      </c>
    </row>
    <row r="113">
      <c r="A113" s="1" t="s">
        <v>68</v>
      </c>
      <c r="E113" s="27" t="s">
        <v>61</v>
      </c>
    </row>
    <row r="114">
      <c r="A114" s="1" t="s">
        <v>59</v>
      </c>
      <c r="B114" s="1">
        <v>31</v>
      </c>
      <c r="C114" s="26" t="s">
        <v>626</v>
      </c>
      <c r="D114" t="s">
        <v>61</v>
      </c>
      <c r="E114" s="27" t="s">
        <v>627</v>
      </c>
      <c r="F114" s="28" t="s">
        <v>186</v>
      </c>
      <c r="G114" s="29">
        <v>3.0449999999999999</v>
      </c>
      <c r="H114" s="28">
        <v>0.00080000000000000004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64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65</v>
      </c>
      <c r="E115" s="27" t="s">
        <v>627</v>
      </c>
    </row>
    <row r="116" ht="52">
      <c r="A116" s="1" t="s">
        <v>66</v>
      </c>
      <c r="E116" s="33" t="s">
        <v>625</v>
      </c>
    </row>
    <row r="117">
      <c r="A117" s="1" t="s">
        <v>68</v>
      </c>
      <c r="E117" s="27" t="s">
        <v>61</v>
      </c>
    </row>
    <row r="118">
      <c r="A118" s="1" t="s">
        <v>59</v>
      </c>
      <c r="B118" s="1">
        <v>41</v>
      </c>
      <c r="C118" s="26" t="s">
        <v>628</v>
      </c>
      <c r="D118" t="s">
        <v>61</v>
      </c>
      <c r="E118" s="27" t="s">
        <v>629</v>
      </c>
      <c r="F118" s="28" t="s">
        <v>186</v>
      </c>
      <c r="G118" s="29">
        <v>3</v>
      </c>
      <c r="H118" s="28">
        <v>0.050599999999999999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65</v>
      </c>
      <c r="E119" s="27" t="s">
        <v>629</v>
      </c>
    </row>
    <row r="120" ht="52">
      <c r="A120" s="1" t="s">
        <v>66</v>
      </c>
      <c r="E120" s="33" t="s">
        <v>609</v>
      </c>
    </row>
    <row r="121">
      <c r="A121" s="1" t="s">
        <v>68</v>
      </c>
      <c r="E121" s="27" t="s">
        <v>61</v>
      </c>
    </row>
    <row r="122">
      <c r="A122" s="1" t="s">
        <v>59</v>
      </c>
      <c r="B122" s="1">
        <v>34</v>
      </c>
      <c r="C122" s="26" t="s">
        <v>630</v>
      </c>
      <c r="D122" t="s">
        <v>61</v>
      </c>
      <c r="E122" s="27" t="s">
        <v>631</v>
      </c>
      <c r="F122" s="28" t="s">
        <v>186</v>
      </c>
      <c r="G122" s="29">
        <v>3.0299999999999998</v>
      </c>
      <c r="H122" s="28">
        <v>0.071999999999999995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64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65</v>
      </c>
      <c r="E123" s="27" t="s">
        <v>631</v>
      </c>
    </row>
    <row r="124" ht="52">
      <c r="A124" s="1" t="s">
        <v>66</v>
      </c>
      <c r="E124" s="33" t="s">
        <v>612</v>
      </c>
    </row>
    <row r="125">
      <c r="A125" s="1" t="s">
        <v>68</v>
      </c>
      <c r="E125" s="27" t="s">
        <v>61</v>
      </c>
    </row>
    <row r="126">
      <c r="A126" s="1" t="s">
        <v>59</v>
      </c>
      <c r="B126" s="1">
        <v>38</v>
      </c>
      <c r="C126" s="26" t="s">
        <v>632</v>
      </c>
      <c r="D126" t="s">
        <v>61</v>
      </c>
      <c r="E126" s="27" t="s">
        <v>633</v>
      </c>
      <c r="F126" s="28" t="s">
        <v>186</v>
      </c>
      <c r="G126" s="29">
        <v>3.0299999999999998</v>
      </c>
      <c r="H126" s="28">
        <v>0.080000000000000002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64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65</v>
      </c>
      <c r="E127" s="27" t="s">
        <v>633</v>
      </c>
    </row>
    <row r="128" ht="52">
      <c r="A128" s="1" t="s">
        <v>66</v>
      </c>
      <c r="E128" s="33" t="s">
        <v>612</v>
      </c>
    </row>
    <row r="129">
      <c r="A129" s="1" t="s">
        <v>68</v>
      </c>
      <c r="E129" s="27" t="s">
        <v>61</v>
      </c>
    </row>
    <row r="130">
      <c r="A130" s="1" t="s">
        <v>59</v>
      </c>
      <c r="B130" s="1">
        <v>36</v>
      </c>
      <c r="C130" s="26" t="s">
        <v>634</v>
      </c>
      <c r="D130" t="s">
        <v>61</v>
      </c>
      <c r="E130" s="27" t="s">
        <v>635</v>
      </c>
      <c r="F130" s="28" t="s">
        <v>186</v>
      </c>
      <c r="G130" s="29">
        <v>3.0299999999999998</v>
      </c>
      <c r="H130" s="28">
        <v>0.111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64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65</v>
      </c>
      <c r="E131" s="27" t="s">
        <v>635</v>
      </c>
    </row>
    <row r="132" ht="52">
      <c r="A132" s="1" t="s">
        <v>66</v>
      </c>
      <c r="E132" s="33" t="s">
        <v>612</v>
      </c>
    </row>
    <row r="133">
      <c r="A133" s="1" t="s">
        <v>68</v>
      </c>
      <c r="E133" s="27" t="s">
        <v>61</v>
      </c>
    </row>
    <row r="134">
      <c r="A134" s="1" t="s">
        <v>59</v>
      </c>
      <c r="B134" s="1">
        <v>42</v>
      </c>
      <c r="C134" s="26" t="s">
        <v>636</v>
      </c>
      <c r="D134" t="s">
        <v>61</v>
      </c>
      <c r="E134" s="27" t="s">
        <v>637</v>
      </c>
      <c r="F134" s="28" t="s">
        <v>186</v>
      </c>
      <c r="G134" s="29">
        <v>3</v>
      </c>
      <c r="H134" s="28">
        <v>0.0060000000000000001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64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65</v>
      </c>
      <c r="E135" s="27" t="s">
        <v>637</v>
      </c>
    </row>
    <row r="136" ht="52">
      <c r="A136" s="1" t="s">
        <v>66</v>
      </c>
      <c r="E136" s="33" t="s">
        <v>609</v>
      </c>
    </row>
    <row r="137">
      <c r="A137" s="1" t="s">
        <v>68</v>
      </c>
      <c r="E137" s="27" t="s">
        <v>61</v>
      </c>
    </row>
    <row r="138">
      <c r="A138" s="1" t="s">
        <v>59</v>
      </c>
      <c r="B138" s="1">
        <v>22</v>
      </c>
      <c r="C138" s="26" t="s">
        <v>524</v>
      </c>
      <c r="D138" t="s">
        <v>61</v>
      </c>
      <c r="E138" s="27" t="s">
        <v>525</v>
      </c>
      <c r="F138" s="28" t="s">
        <v>101</v>
      </c>
      <c r="G138" s="29">
        <v>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64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65</v>
      </c>
      <c r="E139" s="27" t="s">
        <v>525</v>
      </c>
    </row>
    <row r="140" ht="65">
      <c r="A140" s="1" t="s">
        <v>66</v>
      </c>
      <c r="E140" s="33" t="s">
        <v>638</v>
      </c>
    </row>
    <row r="141">
      <c r="A141" s="1" t="s">
        <v>68</v>
      </c>
      <c r="E141" s="27" t="s">
        <v>61</v>
      </c>
    </row>
    <row r="142">
      <c r="A142" s="1" t="s">
        <v>59</v>
      </c>
      <c r="B142" s="1">
        <v>23</v>
      </c>
      <c r="C142" s="26" t="s">
        <v>639</v>
      </c>
      <c r="D142" t="s">
        <v>61</v>
      </c>
      <c r="E142" s="27" t="s">
        <v>640</v>
      </c>
      <c r="F142" s="28" t="s">
        <v>186</v>
      </c>
      <c r="G142" s="29">
        <v>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64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65</v>
      </c>
      <c r="E143" s="27" t="s">
        <v>640</v>
      </c>
    </row>
    <row r="144" ht="52">
      <c r="A144" s="1" t="s">
        <v>66</v>
      </c>
      <c r="E144" s="33" t="s">
        <v>641</v>
      </c>
    </row>
    <row r="145">
      <c r="A145" s="1" t="s">
        <v>68</v>
      </c>
      <c r="E145" s="27" t="s">
        <v>61</v>
      </c>
    </row>
    <row r="146" ht="25">
      <c r="A146" s="1" t="s">
        <v>59</v>
      </c>
      <c r="B146" s="1">
        <v>24</v>
      </c>
      <c r="C146" s="26" t="s">
        <v>642</v>
      </c>
      <c r="D146" t="s">
        <v>61</v>
      </c>
      <c r="E146" s="27" t="s">
        <v>643</v>
      </c>
      <c r="F146" s="28" t="s">
        <v>101</v>
      </c>
      <c r="G146" s="29">
        <v>25</v>
      </c>
      <c r="H146" s="28">
        <v>1.0000000000000001E-05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64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25">
      <c r="A147" s="1" t="s">
        <v>65</v>
      </c>
      <c r="E147" s="27" t="s">
        <v>643</v>
      </c>
    </row>
    <row r="148" ht="52">
      <c r="A148" s="1" t="s">
        <v>66</v>
      </c>
      <c r="E148" s="33" t="s">
        <v>605</v>
      </c>
    </row>
    <row r="149">
      <c r="A149" s="1" t="s">
        <v>68</v>
      </c>
      <c r="E149" s="27" t="s">
        <v>61</v>
      </c>
    </row>
    <row r="150" ht="25">
      <c r="A150" s="1" t="s">
        <v>59</v>
      </c>
      <c r="B150" s="1">
        <v>27</v>
      </c>
      <c r="C150" s="26" t="s">
        <v>644</v>
      </c>
      <c r="D150" t="s">
        <v>61</v>
      </c>
      <c r="E150" s="27" t="s">
        <v>645</v>
      </c>
      <c r="F150" s="28" t="s">
        <v>186</v>
      </c>
      <c r="G150" s="29">
        <v>2</v>
      </c>
      <c r="H150" s="28">
        <v>8.0000000000000007E-05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64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25">
      <c r="A151" s="1" t="s">
        <v>65</v>
      </c>
      <c r="E151" s="27" t="s">
        <v>645</v>
      </c>
    </row>
    <row r="152" ht="39">
      <c r="A152" s="1" t="s">
        <v>66</v>
      </c>
      <c r="E152" s="33" t="s">
        <v>646</v>
      </c>
    </row>
    <row r="153">
      <c r="A153" s="1" t="s">
        <v>68</v>
      </c>
      <c r="E153" s="27" t="s">
        <v>61</v>
      </c>
    </row>
    <row r="154" ht="25">
      <c r="A154" s="1" t="s">
        <v>59</v>
      </c>
      <c r="B154" s="1">
        <v>29</v>
      </c>
      <c r="C154" s="26" t="s">
        <v>647</v>
      </c>
      <c r="D154" t="s">
        <v>61</v>
      </c>
      <c r="E154" s="27" t="s">
        <v>648</v>
      </c>
      <c r="F154" s="28" t="s">
        <v>186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64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65</v>
      </c>
      <c r="E155" s="27" t="s">
        <v>648</v>
      </c>
    </row>
    <row r="156" ht="52">
      <c r="A156" s="1" t="s">
        <v>66</v>
      </c>
      <c r="E156" s="33" t="s">
        <v>649</v>
      </c>
    </row>
    <row r="157">
      <c r="A157" s="1" t="s">
        <v>68</v>
      </c>
      <c r="E157" s="27" t="s">
        <v>61</v>
      </c>
    </row>
    <row r="158" ht="25">
      <c r="A158" s="1" t="s">
        <v>59</v>
      </c>
      <c r="B158" s="1">
        <v>32</v>
      </c>
      <c r="C158" s="26" t="s">
        <v>650</v>
      </c>
      <c r="D158" t="s">
        <v>61</v>
      </c>
      <c r="E158" s="27" t="s">
        <v>651</v>
      </c>
      <c r="F158" s="28" t="s">
        <v>118</v>
      </c>
      <c r="G158" s="29">
        <v>1.534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64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 ht="25">
      <c r="A159" s="1" t="s">
        <v>65</v>
      </c>
      <c r="E159" s="27" t="s">
        <v>651</v>
      </c>
    </row>
    <row r="160" ht="65">
      <c r="A160" s="1" t="s">
        <v>66</v>
      </c>
      <c r="E160" s="33" t="s">
        <v>652</v>
      </c>
    </row>
    <row r="161">
      <c r="A161" s="1" t="s">
        <v>68</v>
      </c>
      <c r="E161" s="27" t="s">
        <v>61</v>
      </c>
    </row>
    <row r="162">
      <c r="A162" s="1" t="s">
        <v>59</v>
      </c>
      <c r="B162" s="1">
        <v>33</v>
      </c>
      <c r="C162" s="26" t="s">
        <v>653</v>
      </c>
      <c r="D162" t="s">
        <v>61</v>
      </c>
      <c r="E162" s="27" t="s">
        <v>654</v>
      </c>
      <c r="F162" s="28" t="s">
        <v>186</v>
      </c>
      <c r="G162" s="29">
        <v>3</v>
      </c>
      <c r="H162" s="28">
        <v>0.12422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64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65</v>
      </c>
      <c r="E163" s="27" t="s">
        <v>654</v>
      </c>
    </row>
    <row r="164" ht="52">
      <c r="A164" s="1" t="s">
        <v>66</v>
      </c>
      <c r="E164" s="33" t="s">
        <v>609</v>
      </c>
    </row>
    <row r="165">
      <c r="A165" s="1" t="s">
        <v>68</v>
      </c>
      <c r="E165" s="27" t="s">
        <v>61</v>
      </c>
    </row>
    <row r="166">
      <c r="A166" s="1" t="s">
        <v>59</v>
      </c>
      <c r="B166" s="1">
        <v>35</v>
      </c>
      <c r="C166" s="26" t="s">
        <v>655</v>
      </c>
      <c r="D166" t="s">
        <v>61</v>
      </c>
      <c r="E166" s="27" t="s">
        <v>656</v>
      </c>
      <c r="F166" s="28" t="s">
        <v>186</v>
      </c>
      <c r="G166" s="29">
        <v>3</v>
      </c>
      <c r="H166" s="28">
        <v>0.02972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64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65</v>
      </c>
      <c r="E167" s="27" t="s">
        <v>656</v>
      </c>
    </row>
    <row r="168" ht="52">
      <c r="A168" s="1" t="s">
        <v>66</v>
      </c>
      <c r="E168" s="33" t="s">
        <v>609</v>
      </c>
    </row>
    <row r="169">
      <c r="A169" s="1" t="s">
        <v>68</v>
      </c>
      <c r="E169" s="27" t="s">
        <v>61</v>
      </c>
    </row>
    <row r="170">
      <c r="A170" s="1" t="s">
        <v>59</v>
      </c>
      <c r="B170" s="1">
        <v>37</v>
      </c>
      <c r="C170" s="26" t="s">
        <v>657</v>
      </c>
      <c r="D170" t="s">
        <v>61</v>
      </c>
      <c r="E170" s="27" t="s">
        <v>658</v>
      </c>
      <c r="F170" s="28" t="s">
        <v>186</v>
      </c>
      <c r="G170" s="29">
        <v>3</v>
      </c>
      <c r="H170" s="28">
        <v>0.02972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64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65</v>
      </c>
      <c r="E171" s="27" t="s">
        <v>658</v>
      </c>
    </row>
    <row r="172" ht="52">
      <c r="A172" s="1" t="s">
        <v>66</v>
      </c>
      <c r="E172" s="33" t="s">
        <v>609</v>
      </c>
    </row>
    <row r="173">
      <c r="A173" s="1" t="s">
        <v>68</v>
      </c>
      <c r="E173" s="27" t="s">
        <v>61</v>
      </c>
    </row>
    <row r="174">
      <c r="A174" s="1" t="s">
        <v>59</v>
      </c>
      <c r="B174" s="1">
        <v>39</v>
      </c>
      <c r="C174" s="26" t="s">
        <v>659</v>
      </c>
      <c r="D174" t="s">
        <v>61</v>
      </c>
      <c r="E174" s="27" t="s">
        <v>660</v>
      </c>
      <c r="F174" s="28" t="s">
        <v>186</v>
      </c>
      <c r="G174" s="29">
        <v>3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64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65</v>
      </c>
      <c r="E175" s="27" t="s">
        <v>660</v>
      </c>
    </row>
    <row r="176" ht="78">
      <c r="A176" s="1" t="s">
        <v>66</v>
      </c>
      <c r="E176" s="33" t="s">
        <v>661</v>
      </c>
    </row>
    <row r="177">
      <c r="A177" s="1" t="s">
        <v>68</v>
      </c>
      <c r="E177" s="27" t="s">
        <v>61</v>
      </c>
    </row>
    <row r="178">
      <c r="A178" s="1" t="s">
        <v>59</v>
      </c>
      <c r="B178" s="1">
        <v>40</v>
      </c>
      <c r="C178" s="26" t="s">
        <v>662</v>
      </c>
      <c r="D178" t="s">
        <v>61</v>
      </c>
      <c r="E178" s="27" t="s">
        <v>663</v>
      </c>
      <c r="F178" s="28" t="s">
        <v>186</v>
      </c>
      <c r="G178" s="29">
        <v>3</v>
      </c>
      <c r="H178" s="28">
        <v>0.21734000000000001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64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65</v>
      </c>
      <c r="E179" s="27" t="s">
        <v>663</v>
      </c>
    </row>
    <row r="180" ht="52">
      <c r="A180" s="1" t="s">
        <v>66</v>
      </c>
      <c r="E180" s="33" t="s">
        <v>609</v>
      </c>
    </row>
    <row r="181">
      <c r="A181" s="1" t="s">
        <v>68</v>
      </c>
      <c r="E181" s="27" t="s">
        <v>61</v>
      </c>
    </row>
    <row r="182">
      <c r="A182" s="1" t="s">
        <v>59</v>
      </c>
      <c r="B182" s="1">
        <v>43</v>
      </c>
      <c r="C182" s="26" t="s">
        <v>544</v>
      </c>
      <c r="D182" t="s">
        <v>61</v>
      </c>
      <c r="E182" s="27" t="s">
        <v>545</v>
      </c>
      <c r="F182" s="28" t="s">
        <v>101</v>
      </c>
      <c r="G182" s="29">
        <v>28</v>
      </c>
      <c r="H182" s="28">
        <v>9.0000000000000006E-05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64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65</v>
      </c>
      <c r="E183" s="27" t="s">
        <v>545</v>
      </c>
    </row>
    <row r="184" ht="65">
      <c r="A184" s="1" t="s">
        <v>66</v>
      </c>
      <c r="E184" s="33" t="s">
        <v>664</v>
      </c>
    </row>
    <row r="185">
      <c r="A185" s="1" t="s">
        <v>68</v>
      </c>
      <c r="E185" s="27" t="s">
        <v>61</v>
      </c>
    </row>
    <row r="186" ht="13">
      <c r="A186" s="1" t="s">
        <v>56</v>
      </c>
      <c r="C186" s="22" t="s">
        <v>350</v>
      </c>
      <c r="E186" s="23" t="s">
        <v>351</v>
      </c>
      <c r="L186" s="24">
        <f>SUMIFS(L187:L214,A187:A214,"P")</f>
        <v>0</v>
      </c>
      <c r="M186" s="24">
        <f>SUMIFS(M187:M214,A187:A214,"P")</f>
        <v>0</v>
      </c>
      <c r="N186" s="25"/>
    </row>
    <row r="187" ht="25">
      <c r="A187" s="1" t="s">
        <v>59</v>
      </c>
      <c r="B187" s="1">
        <v>45</v>
      </c>
      <c r="C187" s="26" t="s">
        <v>352</v>
      </c>
      <c r="D187" t="s">
        <v>61</v>
      </c>
      <c r="E187" s="27" t="s">
        <v>353</v>
      </c>
      <c r="F187" s="28" t="s">
        <v>144</v>
      </c>
      <c r="G187" s="29">
        <v>7.25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64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 ht="25">
      <c r="A188" s="1" t="s">
        <v>65</v>
      </c>
      <c r="E188" s="27" t="s">
        <v>353</v>
      </c>
    </row>
    <row r="189" ht="39">
      <c r="A189" s="1" t="s">
        <v>66</v>
      </c>
      <c r="E189" s="33" t="s">
        <v>665</v>
      </c>
    </row>
    <row r="190">
      <c r="A190" s="1" t="s">
        <v>68</v>
      </c>
      <c r="E190" s="27" t="s">
        <v>61</v>
      </c>
    </row>
    <row r="191" ht="25">
      <c r="A191" s="1" t="s">
        <v>59</v>
      </c>
      <c r="B191" s="1">
        <v>46</v>
      </c>
      <c r="C191" s="26" t="s">
        <v>355</v>
      </c>
      <c r="D191" t="s">
        <v>61</v>
      </c>
      <c r="E191" s="27" t="s">
        <v>356</v>
      </c>
      <c r="F191" s="28" t="s">
        <v>144</v>
      </c>
      <c r="G191" s="29">
        <v>29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64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 ht="25">
      <c r="A192" s="1" t="s">
        <v>65</v>
      </c>
      <c r="E192" s="27" t="s">
        <v>356</v>
      </c>
    </row>
    <row r="193" ht="39">
      <c r="A193" s="1" t="s">
        <v>66</v>
      </c>
      <c r="E193" s="33" t="s">
        <v>666</v>
      </c>
    </row>
    <row r="194">
      <c r="A194" s="1" t="s">
        <v>68</v>
      </c>
      <c r="E194" s="27" t="s">
        <v>61</v>
      </c>
    </row>
    <row r="195" ht="25">
      <c r="A195" s="1" t="s">
        <v>59</v>
      </c>
      <c r="B195" s="1">
        <v>47</v>
      </c>
      <c r="C195" s="26" t="s">
        <v>358</v>
      </c>
      <c r="D195" t="s">
        <v>61</v>
      </c>
      <c r="E195" s="27" t="s">
        <v>359</v>
      </c>
      <c r="F195" s="28" t="s">
        <v>144</v>
      </c>
      <c r="G195" s="29">
        <v>7.4450000000000003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64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">
      <c r="A196" s="1" t="s">
        <v>65</v>
      </c>
      <c r="E196" s="27" t="s">
        <v>359</v>
      </c>
    </row>
    <row r="197" ht="65">
      <c r="A197" s="1" t="s">
        <v>66</v>
      </c>
      <c r="E197" s="33" t="s">
        <v>667</v>
      </c>
    </row>
    <row r="198">
      <c r="A198" s="1" t="s">
        <v>68</v>
      </c>
      <c r="E198" s="27" t="s">
        <v>61</v>
      </c>
    </row>
    <row r="199" ht="25">
      <c r="A199" s="1" t="s">
        <v>59</v>
      </c>
      <c r="B199" s="1">
        <v>48</v>
      </c>
      <c r="C199" s="26" t="s">
        <v>361</v>
      </c>
      <c r="D199" t="s">
        <v>61</v>
      </c>
      <c r="E199" s="27" t="s">
        <v>362</v>
      </c>
      <c r="F199" s="28" t="s">
        <v>144</v>
      </c>
      <c r="G199" s="29">
        <v>29.780000000000001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64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">
      <c r="A200" s="1" t="s">
        <v>65</v>
      </c>
      <c r="E200" s="27" t="s">
        <v>362</v>
      </c>
    </row>
    <row r="201" ht="65">
      <c r="A201" s="1" t="s">
        <v>66</v>
      </c>
      <c r="E201" s="33" t="s">
        <v>668</v>
      </c>
    </row>
    <row r="202">
      <c r="A202" s="1" t="s">
        <v>68</v>
      </c>
      <c r="E202" s="27" t="s">
        <v>61</v>
      </c>
    </row>
    <row r="203">
      <c r="A203" s="1" t="s">
        <v>59</v>
      </c>
      <c r="B203" s="1">
        <v>49</v>
      </c>
      <c r="C203" s="26" t="s">
        <v>364</v>
      </c>
      <c r="D203" t="s">
        <v>61</v>
      </c>
      <c r="E203" s="27" t="s">
        <v>365</v>
      </c>
      <c r="F203" s="28" t="s">
        <v>144</v>
      </c>
      <c r="G203" s="29">
        <v>7.4450000000000003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64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65</v>
      </c>
      <c r="E204" s="27" t="s">
        <v>365</v>
      </c>
    </row>
    <row r="205" ht="52">
      <c r="A205" s="1" t="s">
        <v>66</v>
      </c>
      <c r="E205" s="33" t="s">
        <v>669</v>
      </c>
    </row>
    <row r="206">
      <c r="A206" s="1" t="s">
        <v>68</v>
      </c>
      <c r="E206" s="27" t="s">
        <v>61</v>
      </c>
    </row>
    <row r="207" ht="25">
      <c r="A207" s="1" t="s">
        <v>59</v>
      </c>
      <c r="B207" s="1">
        <v>50</v>
      </c>
      <c r="C207" s="26" t="s">
        <v>367</v>
      </c>
      <c r="D207" t="s">
        <v>61</v>
      </c>
      <c r="E207" s="27" t="s">
        <v>368</v>
      </c>
      <c r="F207" s="28" t="s">
        <v>144</v>
      </c>
      <c r="G207" s="29">
        <v>7.4450000000000003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64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">
      <c r="A208" s="1" t="s">
        <v>65</v>
      </c>
      <c r="E208" s="27" t="s">
        <v>368</v>
      </c>
    </row>
    <row r="209" ht="52">
      <c r="A209" s="1" t="s">
        <v>66</v>
      </c>
      <c r="E209" s="33" t="s">
        <v>669</v>
      </c>
    </row>
    <row r="210">
      <c r="A210" s="1" t="s">
        <v>68</v>
      </c>
      <c r="E210" s="27" t="s">
        <v>61</v>
      </c>
    </row>
    <row r="211" ht="25">
      <c r="A211" s="1" t="s">
        <v>59</v>
      </c>
      <c r="B211" s="1">
        <v>51</v>
      </c>
      <c r="C211" s="26" t="s">
        <v>370</v>
      </c>
      <c r="D211" t="s">
        <v>61</v>
      </c>
      <c r="E211" s="27" t="s">
        <v>143</v>
      </c>
      <c r="F211" s="28" t="s">
        <v>144</v>
      </c>
      <c r="G211" s="29">
        <v>7.25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64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">
      <c r="A212" s="1" t="s">
        <v>65</v>
      </c>
      <c r="E212" s="27" t="s">
        <v>143</v>
      </c>
    </row>
    <row r="213" ht="26">
      <c r="A213" s="1" t="s">
        <v>66</v>
      </c>
      <c r="E213" s="33" t="s">
        <v>670</v>
      </c>
    </row>
    <row r="214">
      <c r="A214" s="1" t="s">
        <v>68</v>
      </c>
      <c r="E214" s="27" t="s">
        <v>61</v>
      </c>
    </row>
    <row r="215" ht="13">
      <c r="A215" s="1" t="s">
        <v>56</v>
      </c>
      <c r="C215" s="22" t="s">
        <v>375</v>
      </c>
      <c r="E215" s="23" t="s">
        <v>376</v>
      </c>
      <c r="L215" s="24">
        <f>SUMIFS(L216:L219,A216:A219,"P")</f>
        <v>0</v>
      </c>
      <c r="M215" s="24">
        <f>SUMIFS(M216:M219,A216:A219,"P")</f>
        <v>0</v>
      </c>
      <c r="N215" s="25"/>
    </row>
    <row r="216" ht="37.5">
      <c r="A216" s="1" t="s">
        <v>59</v>
      </c>
      <c r="B216" s="1">
        <v>44</v>
      </c>
      <c r="C216" s="26" t="s">
        <v>483</v>
      </c>
      <c r="D216" t="s">
        <v>61</v>
      </c>
      <c r="E216" s="27" t="s">
        <v>484</v>
      </c>
      <c r="F216" s="28" t="s">
        <v>144</v>
      </c>
      <c r="G216" s="29">
        <v>72.203999999999994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64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37.5">
      <c r="A217" s="1" t="s">
        <v>65</v>
      </c>
      <c r="E217" s="27" t="s">
        <v>485</v>
      </c>
    </row>
    <row r="218">
      <c r="A218" s="1" t="s">
        <v>66</v>
      </c>
    </row>
    <row r="219">
      <c r="A219" s="1" t="s">
        <v>68</v>
      </c>
      <c r="E219" s="27" t="s">
        <v>61</v>
      </c>
    </row>
    <row r="220" ht="13">
      <c r="A220" s="1" t="s">
        <v>56</v>
      </c>
      <c r="C220" s="22" t="s">
        <v>379</v>
      </c>
      <c r="E220" s="23" t="s">
        <v>380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59</v>
      </c>
      <c r="B221" s="1">
        <v>52</v>
      </c>
      <c r="C221" s="26" t="s">
        <v>381</v>
      </c>
      <c r="D221" t="s">
        <v>61</v>
      </c>
      <c r="E221" s="27" t="s">
        <v>380</v>
      </c>
      <c r="F221" s="28" t="s">
        <v>382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/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65</v>
      </c>
      <c r="E222" s="27" t="s">
        <v>380</v>
      </c>
    </row>
    <row r="223">
      <c r="A223" s="1" t="s">
        <v>66</v>
      </c>
    </row>
    <row r="224" ht="187.5">
      <c r="A224" s="1" t="s">
        <v>68</v>
      </c>
      <c r="E224" s="27" t="s">
        <v>383</v>
      </c>
    </row>
    <row r="225" ht="13">
      <c r="A225" s="1" t="s">
        <v>56</v>
      </c>
      <c r="C225" s="22" t="s">
        <v>384</v>
      </c>
      <c r="E225" s="23" t="s">
        <v>385</v>
      </c>
      <c r="L225" s="24">
        <f>SUMIFS(L226:L229,A226:A229,"P")</f>
        <v>0</v>
      </c>
      <c r="M225" s="24">
        <f>SUMIFS(M226:M229,A226:A229,"P")</f>
        <v>0</v>
      </c>
      <c r="N225" s="25"/>
    </row>
    <row r="226">
      <c r="A226" s="1" t="s">
        <v>59</v>
      </c>
      <c r="B226" s="1">
        <v>53</v>
      </c>
      <c r="C226" s="26" t="s">
        <v>386</v>
      </c>
      <c r="D226" t="s">
        <v>61</v>
      </c>
      <c r="E226" s="27" t="s">
        <v>387</v>
      </c>
      <c r="F226" s="28" t="s">
        <v>382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/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65</v>
      </c>
      <c r="E227" s="27" t="s">
        <v>387</v>
      </c>
    </row>
    <row r="228">
      <c r="A228" s="1" t="s">
        <v>66</v>
      </c>
    </row>
    <row r="229" ht="62.5">
      <c r="A229" s="1" t="s">
        <v>68</v>
      </c>
      <c r="E229" s="27" t="s">
        <v>388</v>
      </c>
    </row>
    <row r="230" ht="13">
      <c r="A230" s="1" t="s">
        <v>56</v>
      </c>
      <c r="C230" s="22" t="s">
        <v>389</v>
      </c>
      <c r="E230" s="23" t="s">
        <v>390</v>
      </c>
      <c r="L230" s="24">
        <f>SUMIFS(L231:L234,A231:A234,"P")</f>
        <v>0</v>
      </c>
      <c r="M230" s="24">
        <f>SUMIFS(M231:M234,A231:A234,"P")</f>
        <v>0</v>
      </c>
      <c r="N230" s="25"/>
    </row>
    <row r="231">
      <c r="A231" s="1" t="s">
        <v>59</v>
      </c>
      <c r="B231" s="1">
        <v>54</v>
      </c>
      <c r="C231" s="26" t="s">
        <v>391</v>
      </c>
      <c r="D231" t="s">
        <v>61</v>
      </c>
      <c r="E231" s="27" t="s">
        <v>390</v>
      </c>
      <c r="F231" s="28" t="s">
        <v>382</v>
      </c>
      <c r="G231" s="29">
        <v>1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/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65</v>
      </c>
      <c r="E232" s="27" t="s">
        <v>390</v>
      </c>
    </row>
    <row r="233">
      <c r="A233" s="1" t="s">
        <v>66</v>
      </c>
    </row>
    <row r="234">
      <c r="A234" s="1" t="s">
        <v>68</v>
      </c>
      <c r="E234" s="27" t="s">
        <v>61</v>
      </c>
    </row>
  </sheetData>
  <sheetProtection sheet="1" objects="1" scenarios="1" spinCount="100000" saltValue="h2nMeGn37Kn+x8uwkdDSCbpgqOulfBVBxyuDQY4HzTpbmkbPtVcPfUNC7oJLNAdUyhq3RBoYnGkw1lOcBPht4w==" hashValue="Eo3RFe6vYCLAJcXUjUxZ5Q/yq30cWC0gm98p0GGv4pc3MAcrucK3d72nhvQgHdYX83zhePjPN4Z6rO9ERW3Ujw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COUNTIFS(L8:L271,"=0",A8:A271,"P")+COUNTIFS(L8:L271,"",A8:A271,"P")+SUM(Q8:Q271)</f>
        <v>0</v>
      </c>
    </row>
    <row r="8" ht="13">
      <c r="A8" s="1" t="s">
        <v>54</v>
      </c>
      <c r="C8" s="22" t="s">
        <v>671</v>
      </c>
      <c r="E8" s="23" t="s">
        <v>25</v>
      </c>
      <c r="L8" s="24">
        <f>L9+L82+L87+L96+L233+L238+L251+L256+L261+L266</f>
        <v>0</v>
      </c>
      <c r="M8" s="24">
        <f>M9+M82+M87+M96+M233+M238+M251+M256+M261+M266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SUMIFS(L10:L81,A10:A81,"P")</f>
        <v>0</v>
      </c>
      <c r="M9" s="24">
        <f>SUMIFS(M10:M81,A10:A81,"P")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73.799999999999997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39">
      <c r="A12" s="1" t="s">
        <v>66</v>
      </c>
      <c r="E12" s="33" t="s">
        <v>672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67.650000000000006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39">
      <c r="A16" s="1" t="s">
        <v>66</v>
      </c>
      <c r="E16" s="33" t="s">
        <v>673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99</v>
      </c>
      <c r="D18" t="s">
        <v>61</v>
      </c>
      <c r="E18" s="27" t="s">
        <v>100</v>
      </c>
      <c r="F18" s="28" t="s">
        <v>101</v>
      </c>
      <c r="G18" s="29">
        <v>1.1000000000000001</v>
      </c>
      <c r="H18" s="28">
        <v>0.0086800000000000002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62.5">
      <c r="A19" s="1" t="s">
        <v>65</v>
      </c>
      <c r="E19" s="27" t="s">
        <v>102</v>
      </c>
    </row>
    <row r="20" ht="26">
      <c r="A20" s="1" t="s">
        <v>66</v>
      </c>
      <c r="E20" s="33" t="s">
        <v>674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104</v>
      </c>
      <c r="D22" t="s">
        <v>61</v>
      </c>
      <c r="E22" s="27" t="s">
        <v>100</v>
      </c>
      <c r="F22" s="28" t="s">
        <v>101</v>
      </c>
      <c r="G22" s="29">
        <v>2.2000000000000002</v>
      </c>
      <c r="H22" s="28">
        <v>0.036900000000000002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50">
      <c r="A23" s="1" t="s">
        <v>65</v>
      </c>
      <c r="E23" s="27" t="s">
        <v>105</v>
      </c>
    </row>
    <row r="24" ht="39">
      <c r="A24" s="1" t="s">
        <v>66</v>
      </c>
      <c r="E24" s="33" t="s">
        <v>675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110</v>
      </c>
      <c r="D26" t="s">
        <v>61</v>
      </c>
      <c r="E26" s="27" t="s">
        <v>100</v>
      </c>
      <c r="F26" s="28" t="s">
        <v>101</v>
      </c>
      <c r="G26" s="29">
        <v>3.2999999999999998</v>
      </c>
      <c r="H26" s="28">
        <v>0.036900000000000002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50">
      <c r="A27" s="1" t="s">
        <v>65</v>
      </c>
      <c r="E27" s="27" t="s">
        <v>111</v>
      </c>
    </row>
    <row r="28" ht="39">
      <c r="A28" s="1" t="s">
        <v>66</v>
      </c>
      <c r="E28" s="33" t="s">
        <v>676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677</v>
      </c>
      <c r="D30" t="s">
        <v>61</v>
      </c>
      <c r="E30" s="27" t="s">
        <v>678</v>
      </c>
      <c r="F30" s="28" t="s">
        <v>118</v>
      </c>
      <c r="G30" s="29">
        <v>80.977000000000004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7.5">
      <c r="A31" s="1" t="s">
        <v>65</v>
      </c>
      <c r="E31" s="27" t="s">
        <v>679</v>
      </c>
    </row>
    <row r="32" ht="39">
      <c r="A32" s="1" t="s">
        <v>66</v>
      </c>
      <c r="E32" s="33" t="s">
        <v>680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494</v>
      </c>
      <c r="D34" t="s">
        <v>61</v>
      </c>
      <c r="E34" s="27" t="s">
        <v>495</v>
      </c>
      <c r="F34" s="28" t="s">
        <v>118</v>
      </c>
      <c r="G34" s="29">
        <v>8.9969999999999999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65</v>
      </c>
      <c r="E35" s="27" t="s">
        <v>495</v>
      </c>
    </row>
    <row r="36" ht="39">
      <c r="A36" s="1" t="s">
        <v>66</v>
      </c>
      <c r="E36" s="33" t="s">
        <v>681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125</v>
      </c>
      <c r="D38" t="s">
        <v>61</v>
      </c>
      <c r="E38" s="27" t="s">
        <v>126</v>
      </c>
      <c r="F38" s="28" t="s">
        <v>118</v>
      </c>
      <c r="G38" s="29">
        <v>44.988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126</v>
      </c>
    </row>
    <row r="40" ht="39">
      <c r="A40" s="1" t="s">
        <v>66</v>
      </c>
      <c r="E40" s="33" t="s">
        <v>682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128</v>
      </c>
      <c r="D42" t="s">
        <v>61</v>
      </c>
      <c r="E42" s="27" t="s">
        <v>129</v>
      </c>
      <c r="F42" s="28" t="s">
        <v>71</v>
      </c>
      <c r="G42" s="29">
        <v>141.96000000000001</v>
      </c>
      <c r="H42" s="28">
        <v>0.00058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65</v>
      </c>
      <c r="E43" s="27" t="s">
        <v>129</v>
      </c>
    </row>
    <row r="44" ht="39">
      <c r="A44" s="1" t="s">
        <v>66</v>
      </c>
      <c r="E44" s="33" t="s">
        <v>683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131</v>
      </c>
      <c r="D46" t="s">
        <v>61</v>
      </c>
      <c r="E46" s="27" t="s">
        <v>132</v>
      </c>
      <c r="F46" s="28" t="s">
        <v>71</v>
      </c>
      <c r="G46" s="29">
        <v>141.96000000000001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132</v>
      </c>
    </row>
    <row r="48" ht="39">
      <c r="A48" s="1" t="s">
        <v>66</v>
      </c>
      <c r="E48" s="33" t="s">
        <v>683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11</v>
      </c>
      <c r="C50" s="26" t="s">
        <v>137</v>
      </c>
      <c r="D50" t="s">
        <v>61</v>
      </c>
      <c r="E50" s="27" t="s">
        <v>134</v>
      </c>
      <c r="F50" s="28" t="s">
        <v>118</v>
      </c>
      <c r="G50" s="29">
        <v>89.974000000000004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7.5">
      <c r="A51" s="1" t="s">
        <v>65</v>
      </c>
      <c r="E51" s="27" t="s">
        <v>138</v>
      </c>
    </row>
    <row r="52" ht="26">
      <c r="A52" s="1" t="s">
        <v>66</v>
      </c>
      <c r="E52" s="33" t="s">
        <v>684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12</v>
      </c>
      <c r="C54" s="26" t="s">
        <v>142</v>
      </c>
      <c r="D54" t="s">
        <v>61</v>
      </c>
      <c r="E54" s="27" t="s">
        <v>143</v>
      </c>
      <c r="F54" s="28" t="s">
        <v>144</v>
      </c>
      <c r="G54" s="29">
        <v>161.953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65</v>
      </c>
      <c r="E55" s="27" t="s">
        <v>143</v>
      </c>
    </row>
    <row r="56" ht="26">
      <c r="A56" s="1" t="s">
        <v>66</v>
      </c>
      <c r="E56" s="33" t="s">
        <v>685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13</v>
      </c>
      <c r="C58" s="26" t="s">
        <v>146</v>
      </c>
      <c r="D58" t="s">
        <v>61</v>
      </c>
      <c r="E58" s="27" t="s">
        <v>147</v>
      </c>
      <c r="F58" s="28" t="s">
        <v>118</v>
      </c>
      <c r="G58" s="29">
        <v>89.974000000000004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65</v>
      </c>
      <c r="E59" s="27" t="s">
        <v>147</v>
      </c>
    </row>
    <row r="60" ht="26">
      <c r="A60" s="1" t="s">
        <v>66</v>
      </c>
      <c r="E60" s="33" t="s">
        <v>686</v>
      </c>
    </row>
    <row r="61">
      <c r="A61" s="1" t="s">
        <v>68</v>
      </c>
      <c r="E61" s="27" t="s">
        <v>61</v>
      </c>
    </row>
    <row r="62" ht="25">
      <c r="A62" s="1" t="s">
        <v>59</v>
      </c>
      <c r="B62" s="1">
        <v>14</v>
      </c>
      <c r="C62" s="26" t="s">
        <v>149</v>
      </c>
      <c r="D62" t="s">
        <v>61</v>
      </c>
      <c r="E62" s="27" t="s">
        <v>150</v>
      </c>
      <c r="F62" s="28" t="s">
        <v>118</v>
      </c>
      <c r="G62" s="29">
        <v>56.826000000000001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65</v>
      </c>
      <c r="E63" s="27" t="s">
        <v>150</v>
      </c>
    </row>
    <row r="64" ht="39">
      <c r="A64" s="1" t="s">
        <v>66</v>
      </c>
      <c r="E64" s="33" t="s">
        <v>687</v>
      </c>
    </row>
    <row r="65">
      <c r="A65" s="1" t="s">
        <v>68</v>
      </c>
      <c r="E65" s="27" t="s">
        <v>61</v>
      </c>
    </row>
    <row r="66" ht="25">
      <c r="A66" s="1" t="s">
        <v>59</v>
      </c>
      <c r="B66" s="1">
        <v>16</v>
      </c>
      <c r="C66" s="26" t="s">
        <v>152</v>
      </c>
      <c r="D66" t="s">
        <v>61</v>
      </c>
      <c r="E66" s="27" t="s">
        <v>153</v>
      </c>
      <c r="F66" s="28" t="s">
        <v>118</v>
      </c>
      <c r="G66" s="29">
        <v>26.384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7.5">
      <c r="A67" s="1" t="s">
        <v>65</v>
      </c>
      <c r="E67" s="27" t="s">
        <v>154</v>
      </c>
    </row>
    <row r="68" ht="39">
      <c r="A68" s="1" t="s">
        <v>66</v>
      </c>
      <c r="E68" s="33" t="s">
        <v>688</v>
      </c>
    </row>
    <row r="69">
      <c r="A69" s="1" t="s">
        <v>68</v>
      </c>
      <c r="E69" s="27" t="s">
        <v>61</v>
      </c>
    </row>
    <row r="70">
      <c r="A70" s="1" t="s">
        <v>59</v>
      </c>
      <c r="B70" s="1">
        <v>18</v>
      </c>
      <c r="C70" s="26" t="s">
        <v>156</v>
      </c>
      <c r="D70" t="s">
        <v>61</v>
      </c>
      <c r="E70" s="27" t="s">
        <v>157</v>
      </c>
      <c r="F70" s="28" t="s">
        <v>71</v>
      </c>
      <c r="G70" s="29">
        <v>67.650000000000006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65</v>
      </c>
      <c r="E71" s="27" t="s">
        <v>157</v>
      </c>
    </row>
    <row r="72" ht="39">
      <c r="A72" s="1" t="s">
        <v>66</v>
      </c>
      <c r="E72" s="33" t="s">
        <v>689</v>
      </c>
    </row>
    <row r="73">
      <c r="A73" s="1" t="s">
        <v>68</v>
      </c>
      <c r="E73" s="27" t="s">
        <v>61</v>
      </c>
    </row>
    <row r="74">
      <c r="A74" s="1" t="s">
        <v>59</v>
      </c>
      <c r="B74" s="1">
        <v>17</v>
      </c>
      <c r="C74" s="26" t="s">
        <v>165</v>
      </c>
      <c r="D74" t="s">
        <v>61</v>
      </c>
      <c r="E74" s="27" t="s">
        <v>166</v>
      </c>
      <c r="F74" s="28" t="s">
        <v>144</v>
      </c>
      <c r="G74" s="29">
        <v>52.768000000000001</v>
      </c>
      <c r="H74" s="28">
        <v>1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64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65</v>
      </c>
      <c r="E75" s="27" t="s">
        <v>166</v>
      </c>
    </row>
    <row r="76" ht="26">
      <c r="A76" s="1" t="s">
        <v>66</v>
      </c>
      <c r="E76" s="33" t="s">
        <v>690</v>
      </c>
    </row>
    <row r="77">
      <c r="A77" s="1" t="s">
        <v>68</v>
      </c>
      <c r="E77" s="27" t="s">
        <v>61</v>
      </c>
    </row>
    <row r="78">
      <c r="A78" s="1" t="s">
        <v>59</v>
      </c>
      <c r="B78" s="1">
        <v>15</v>
      </c>
      <c r="C78" s="26" t="s">
        <v>168</v>
      </c>
      <c r="D78" t="s">
        <v>61</v>
      </c>
      <c r="E78" s="27" t="s">
        <v>169</v>
      </c>
      <c r="F78" s="28" t="s">
        <v>144</v>
      </c>
      <c r="G78" s="29">
        <v>113.652</v>
      </c>
      <c r="H78" s="28">
        <v>1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64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65</v>
      </c>
      <c r="E79" s="27" t="s">
        <v>169</v>
      </c>
    </row>
    <row r="80" ht="26">
      <c r="A80" s="1" t="s">
        <v>66</v>
      </c>
      <c r="E80" s="33" t="s">
        <v>691</v>
      </c>
    </row>
    <row r="81">
      <c r="A81" s="1" t="s">
        <v>68</v>
      </c>
      <c r="E81" s="27" t="s">
        <v>61</v>
      </c>
    </row>
    <row r="82" ht="13">
      <c r="A82" s="1" t="s">
        <v>56</v>
      </c>
      <c r="C82" s="22" t="s">
        <v>179</v>
      </c>
      <c r="E82" s="23" t="s">
        <v>180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59</v>
      </c>
      <c r="B83" s="1">
        <v>19</v>
      </c>
      <c r="C83" s="26" t="s">
        <v>181</v>
      </c>
      <c r="D83" t="s">
        <v>61</v>
      </c>
      <c r="E83" s="27" t="s">
        <v>182</v>
      </c>
      <c r="F83" s="28" t="s">
        <v>118</v>
      </c>
      <c r="G83" s="29">
        <v>6.7649999999999997</v>
      </c>
      <c r="H83" s="28">
        <v>1.7034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64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65</v>
      </c>
      <c r="E84" s="27" t="s">
        <v>182</v>
      </c>
    </row>
    <row r="85" ht="39">
      <c r="A85" s="1" t="s">
        <v>66</v>
      </c>
      <c r="E85" s="33" t="s">
        <v>692</v>
      </c>
    </row>
    <row r="86">
      <c r="A86" s="1" t="s">
        <v>68</v>
      </c>
      <c r="E86" s="27" t="s">
        <v>61</v>
      </c>
    </row>
    <row r="87" ht="13">
      <c r="A87" s="1" t="s">
        <v>56</v>
      </c>
      <c r="C87" s="22" t="s">
        <v>212</v>
      </c>
      <c r="E87" s="23" t="s">
        <v>213</v>
      </c>
      <c r="L87" s="24">
        <f>SUMIFS(L88:L95,A88:A95,"P")</f>
        <v>0</v>
      </c>
      <c r="M87" s="24">
        <f>SUMIFS(M88:M95,A88:A95,"P")</f>
        <v>0</v>
      </c>
      <c r="N87" s="25"/>
    </row>
    <row r="88" ht="25">
      <c r="A88" s="1" t="s">
        <v>59</v>
      </c>
      <c r="B88" s="1">
        <v>20</v>
      </c>
      <c r="C88" s="26" t="s">
        <v>214</v>
      </c>
      <c r="D88" t="s">
        <v>61</v>
      </c>
      <c r="E88" s="27" t="s">
        <v>215</v>
      </c>
      <c r="F88" s="28" t="s">
        <v>71</v>
      </c>
      <c r="G88" s="29">
        <v>67.650000000000006</v>
      </c>
      <c r="H88" s="28">
        <v>0.46000000000000002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64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">
      <c r="A89" s="1" t="s">
        <v>65</v>
      </c>
      <c r="E89" s="27" t="s">
        <v>215</v>
      </c>
    </row>
    <row r="90" ht="39">
      <c r="A90" s="1" t="s">
        <v>66</v>
      </c>
      <c r="E90" s="33" t="s">
        <v>673</v>
      </c>
    </row>
    <row r="91">
      <c r="A91" s="1" t="s">
        <v>68</v>
      </c>
      <c r="E91" s="27" t="s">
        <v>61</v>
      </c>
    </row>
    <row r="92" ht="25">
      <c r="A92" s="1" t="s">
        <v>59</v>
      </c>
      <c r="B92" s="1">
        <v>21</v>
      </c>
      <c r="C92" s="26" t="s">
        <v>235</v>
      </c>
      <c r="D92" t="s">
        <v>61</v>
      </c>
      <c r="E92" s="27" t="s">
        <v>236</v>
      </c>
      <c r="F92" s="28" t="s">
        <v>71</v>
      </c>
      <c r="G92" s="29">
        <v>73.799999999999997</v>
      </c>
      <c r="H92" s="28">
        <v>0.1837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64</v>
      </c>
      <c r="O92" s="32">
        <f>M92*AA92</f>
        <v>0</v>
      </c>
      <c r="P92" s="1">
        <v>3</v>
      </c>
      <c r="AA92" s="1">
        <f>IF(P92=1,$O$3,IF(P92=2,$O$4,$O$5))</f>
        <v>0</v>
      </c>
    </row>
    <row r="93" ht="37.5">
      <c r="A93" s="1" t="s">
        <v>65</v>
      </c>
      <c r="E93" s="27" t="s">
        <v>237</v>
      </c>
    </row>
    <row r="94" ht="39">
      <c r="A94" s="1" t="s">
        <v>66</v>
      </c>
      <c r="E94" s="33" t="s">
        <v>693</v>
      </c>
    </row>
    <row r="95">
      <c r="A95" s="1" t="s">
        <v>68</v>
      </c>
      <c r="E95" s="27" t="s">
        <v>61</v>
      </c>
    </row>
    <row r="96" ht="13">
      <c r="A96" s="1" t="s">
        <v>56</v>
      </c>
      <c r="C96" s="22" t="s">
        <v>239</v>
      </c>
      <c r="E96" s="23" t="s">
        <v>240</v>
      </c>
      <c r="L96" s="24">
        <f>SUMIFS(L97:L232,A97:A232,"P")</f>
        <v>0</v>
      </c>
      <c r="M96" s="24">
        <f>SUMIFS(M97:M232,A97:A232,"P")</f>
        <v>0</v>
      </c>
      <c r="N96" s="25"/>
    </row>
    <row r="97">
      <c r="A97" s="1" t="s">
        <v>59</v>
      </c>
      <c r="B97" s="1">
        <v>29</v>
      </c>
      <c r="C97" s="26" t="s">
        <v>694</v>
      </c>
      <c r="D97" t="s">
        <v>61</v>
      </c>
      <c r="E97" s="27" t="s">
        <v>695</v>
      </c>
      <c r="F97" s="28" t="s">
        <v>101</v>
      </c>
      <c r="G97" s="29">
        <v>62.423000000000002</v>
      </c>
      <c r="H97" s="28">
        <v>0.00147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64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65</v>
      </c>
      <c r="E98" s="27" t="s">
        <v>695</v>
      </c>
    </row>
    <row r="99" ht="130">
      <c r="A99" s="1" t="s">
        <v>66</v>
      </c>
      <c r="E99" s="33" t="s">
        <v>696</v>
      </c>
    </row>
    <row r="100">
      <c r="A100" s="1" t="s">
        <v>68</v>
      </c>
      <c r="E100" s="27" t="s">
        <v>61</v>
      </c>
    </row>
    <row r="101">
      <c r="A101" s="1" t="s">
        <v>59</v>
      </c>
      <c r="B101" s="1">
        <v>33</v>
      </c>
      <c r="C101" s="26" t="s">
        <v>697</v>
      </c>
      <c r="D101" t="s">
        <v>61</v>
      </c>
      <c r="E101" s="27" t="s">
        <v>698</v>
      </c>
      <c r="F101" s="28" t="s">
        <v>186</v>
      </c>
      <c r="G101" s="29">
        <v>1.0149999999999999</v>
      </c>
      <c r="H101" s="28">
        <v>0.001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64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65</v>
      </c>
      <c r="E102" s="27" t="s">
        <v>698</v>
      </c>
    </row>
    <row r="103" ht="26">
      <c r="A103" s="1" t="s">
        <v>66</v>
      </c>
      <c r="E103" s="33" t="s">
        <v>699</v>
      </c>
    </row>
    <row r="104">
      <c r="A104" s="1" t="s">
        <v>68</v>
      </c>
      <c r="E104" s="27" t="s">
        <v>61</v>
      </c>
    </row>
    <row r="105">
      <c r="A105" s="1" t="s">
        <v>59</v>
      </c>
      <c r="B105" s="1">
        <v>32</v>
      </c>
      <c r="C105" s="26" t="s">
        <v>700</v>
      </c>
      <c r="D105" t="s">
        <v>61</v>
      </c>
      <c r="E105" s="27" t="s">
        <v>701</v>
      </c>
      <c r="F105" s="28" t="s">
        <v>186</v>
      </c>
      <c r="G105" s="29">
        <v>2.0299999999999998</v>
      </c>
      <c r="H105" s="28">
        <v>0.00089999999999999998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64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65</v>
      </c>
      <c r="E106" s="27" t="s">
        <v>701</v>
      </c>
    </row>
    <row r="107" ht="26">
      <c r="A107" s="1" t="s">
        <v>66</v>
      </c>
      <c r="E107" s="33" t="s">
        <v>702</v>
      </c>
    </row>
    <row r="108">
      <c r="A108" s="1" t="s">
        <v>68</v>
      </c>
      <c r="E108" s="27" t="s">
        <v>61</v>
      </c>
    </row>
    <row r="109">
      <c r="A109" s="1" t="s">
        <v>59</v>
      </c>
      <c r="B109" s="1">
        <v>31</v>
      </c>
      <c r="C109" s="26" t="s">
        <v>703</v>
      </c>
      <c r="D109" t="s">
        <v>61</v>
      </c>
      <c r="E109" s="27" t="s">
        <v>704</v>
      </c>
      <c r="F109" s="28" t="s">
        <v>186</v>
      </c>
      <c r="G109" s="29">
        <v>10.15</v>
      </c>
      <c r="H109" s="28">
        <v>0.00038999999999999999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64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65</v>
      </c>
      <c r="E110" s="27" t="s">
        <v>704</v>
      </c>
    </row>
    <row r="111" ht="26">
      <c r="A111" s="1" t="s">
        <v>66</v>
      </c>
      <c r="E111" s="33" t="s">
        <v>705</v>
      </c>
    </row>
    <row r="112">
      <c r="A112" s="1" t="s">
        <v>68</v>
      </c>
      <c r="E112" s="27" t="s">
        <v>61</v>
      </c>
    </row>
    <row r="113">
      <c r="A113" s="1" t="s">
        <v>59</v>
      </c>
      <c r="B113" s="1">
        <v>41</v>
      </c>
      <c r="C113" s="26" t="s">
        <v>706</v>
      </c>
      <c r="D113" t="s">
        <v>61</v>
      </c>
      <c r="E113" s="27" t="s">
        <v>707</v>
      </c>
      <c r="F113" s="28" t="s">
        <v>186</v>
      </c>
      <c r="G113" s="29">
        <v>1</v>
      </c>
      <c r="H113" s="28">
        <v>0.0080000000000000002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64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65</v>
      </c>
      <c r="E114" s="27" t="s">
        <v>707</v>
      </c>
    </row>
    <row r="115" ht="26">
      <c r="A115" s="1" t="s">
        <v>66</v>
      </c>
      <c r="E115" s="33" t="s">
        <v>708</v>
      </c>
    </row>
    <row r="116">
      <c r="A116" s="1" t="s">
        <v>68</v>
      </c>
      <c r="E116" s="27" t="s">
        <v>61</v>
      </c>
    </row>
    <row r="117">
      <c r="A117" s="1" t="s">
        <v>59</v>
      </c>
      <c r="B117" s="1">
        <v>36</v>
      </c>
      <c r="C117" s="26" t="s">
        <v>709</v>
      </c>
      <c r="D117" t="s">
        <v>61</v>
      </c>
      <c r="E117" s="27" t="s">
        <v>710</v>
      </c>
      <c r="F117" s="28" t="s">
        <v>186</v>
      </c>
      <c r="G117" s="29">
        <v>4</v>
      </c>
      <c r="H117" s="28">
        <v>0.01847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64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65</v>
      </c>
      <c r="E118" s="27" t="s">
        <v>710</v>
      </c>
    </row>
    <row r="119" ht="26">
      <c r="A119" s="1" t="s">
        <v>66</v>
      </c>
      <c r="E119" s="33" t="s">
        <v>711</v>
      </c>
    </row>
    <row r="120">
      <c r="A120" s="1" t="s">
        <v>68</v>
      </c>
      <c r="E120" s="27" t="s">
        <v>61</v>
      </c>
    </row>
    <row r="121">
      <c r="A121" s="1" t="s">
        <v>59</v>
      </c>
      <c r="B121" s="1">
        <v>39</v>
      </c>
      <c r="C121" s="26" t="s">
        <v>712</v>
      </c>
      <c r="D121" t="s">
        <v>61</v>
      </c>
      <c r="E121" s="27" t="s">
        <v>713</v>
      </c>
      <c r="F121" s="28" t="s">
        <v>186</v>
      </c>
      <c r="G121" s="29">
        <v>1</v>
      </c>
      <c r="H121" s="28">
        <v>0.048000000000000001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64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65</v>
      </c>
      <c r="E122" s="27" t="s">
        <v>713</v>
      </c>
    </row>
    <row r="123" ht="26">
      <c r="A123" s="1" t="s">
        <v>66</v>
      </c>
      <c r="E123" s="33" t="s">
        <v>708</v>
      </c>
    </row>
    <row r="124">
      <c r="A124" s="1" t="s">
        <v>68</v>
      </c>
      <c r="E124" s="27" t="s">
        <v>61</v>
      </c>
    </row>
    <row r="125">
      <c r="A125" s="1" t="s">
        <v>59</v>
      </c>
      <c r="B125" s="1">
        <v>37</v>
      </c>
      <c r="C125" s="26" t="s">
        <v>714</v>
      </c>
      <c r="D125" t="s">
        <v>61</v>
      </c>
      <c r="E125" s="27" t="s">
        <v>715</v>
      </c>
      <c r="F125" s="28" t="s">
        <v>186</v>
      </c>
      <c r="G125" s="29">
        <v>4</v>
      </c>
      <c r="H125" s="28">
        <v>0.0035000000000000001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64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65</v>
      </c>
      <c r="E126" s="27" t="s">
        <v>715</v>
      </c>
    </row>
    <row r="127" ht="26">
      <c r="A127" s="1" t="s">
        <v>66</v>
      </c>
      <c r="E127" s="33" t="s">
        <v>711</v>
      </c>
    </row>
    <row r="128">
      <c r="A128" s="1" t="s">
        <v>68</v>
      </c>
      <c r="E128" s="27" t="s">
        <v>61</v>
      </c>
    </row>
    <row r="129">
      <c r="A129" s="1" t="s">
        <v>59</v>
      </c>
      <c r="B129" s="1">
        <v>46</v>
      </c>
      <c r="C129" s="26" t="s">
        <v>716</v>
      </c>
      <c r="D129" t="s">
        <v>61</v>
      </c>
      <c r="E129" s="27" t="s">
        <v>717</v>
      </c>
      <c r="F129" s="28" t="s">
        <v>186</v>
      </c>
      <c r="G129" s="29">
        <v>4</v>
      </c>
      <c r="H129" s="28">
        <v>0.013299999999999999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64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65</v>
      </c>
      <c r="E130" s="27" t="s">
        <v>717</v>
      </c>
    </row>
    <row r="131" ht="26">
      <c r="A131" s="1" t="s">
        <v>66</v>
      </c>
      <c r="E131" s="33" t="s">
        <v>711</v>
      </c>
    </row>
    <row r="132">
      <c r="A132" s="1" t="s">
        <v>68</v>
      </c>
      <c r="E132" s="27" t="s">
        <v>61</v>
      </c>
    </row>
    <row r="133">
      <c r="A133" s="1" t="s">
        <v>59</v>
      </c>
      <c r="B133" s="1">
        <v>49</v>
      </c>
      <c r="C133" s="26" t="s">
        <v>718</v>
      </c>
      <c r="D133" t="s">
        <v>61</v>
      </c>
      <c r="E133" s="27" t="s">
        <v>719</v>
      </c>
      <c r="F133" s="28" t="s">
        <v>186</v>
      </c>
      <c r="G133" s="29">
        <v>1</v>
      </c>
      <c r="H133" s="28">
        <v>0.029499999999999998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64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65</v>
      </c>
      <c r="E134" s="27" t="s">
        <v>719</v>
      </c>
    </row>
    <row r="135" ht="26">
      <c r="A135" s="1" t="s">
        <v>66</v>
      </c>
      <c r="E135" s="33" t="s">
        <v>708</v>
      </c>
    </row>
    <row r="136">
      <c r="A136" s="1" t="s">
        <v>68</v>
      </c>
      <c r="E136" s="27" t="s">
        <v>61</v>
      </c>
    </row>
    <row r="137">
      <c r="A137" s="1" t="s">
        <v>59</v>
      </c>
      <c r="B137" s="1">
        <v>23</v>
      </c>
      <c r="C137" s="26" t="s">
        <v>720</v>
      </c>
      <c r="D137" t="s">
        <v>61</v>
      </c>
      <c r="E137" s="27" t="s">
        <v>721</v>
      </c>
      <c r="F137" s="28" t="s">
        <v>186</v>
      </c>
      <c r="G137" s="29">
        <v>1</v>
      </c>
      <c r="H137" s="28">
        <v>0.016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64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65</v>
      </c>
      <c r="E138" s="27" t="s">
        <v>721</v>
      </c>
    </row>
    <row r="139" ht="26">
      <c r="A139" s="1" t="s">
        <v>66</v>
      </c>
      <c r="E139" s="33" t="s">
        <v>708</v>
      </c>
    </row>
    <row r="140">
      <c r="A140" s="1" t="s">
        <v>68</v>
      </c>
      <c r="E140" s="27" t="s">
        <v>61</v>
      </c>
    </row>
    <row r="141">
      <c r="A141" s="1" t="s">
        <v>59</v>
      </c>
      <c r="B141" s="1">
        <v>25</v>
      </c>
      <c r="C141" s="26" t="s">
        <v>722</v>
      </c>
      <c r="D141" t="s">
        <v>61</v>
      </c>
      <c r="E141" s="27" t="s">
        <v>723</v>
      </c>
      <c r="F141" s="28" t="s">
        <v>186</v>
      </c>
      <c r="G141" s="29">
        <v>1</v>
      </c>
      <c r="H141" s="28">
        <v>0.0149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64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65</v>
      </c>
      <c r="E142" s="27" t="s">
        <v>723</v>
      </c>
    </row>
    <row r="143" ht="26">
      <c r="A143" s="1" t="s">
        <v>66</v>
      </c>
      <c r="E143" s="33" t="s">
        <v>708</v>
      </c>
    </row>
    <row r="144">
      <c r="A144" s="1" t="s">
        <v>68</v>
      </c>
      <c r="E144" s="27" t="s">
        <v>61</v>
      </c>
    </row>
    <row r="145">
      <c r="A145" s="1" t="s">
        <v>59</v>
      </c>
      <c r="B145" s="1">
        <v>27</v>
      </c>
      <c r="C145" s="26" t="s">
        <v>724</v>
      </c>
      <c r="D145" t="s">
        <v>61</v>
      </c>
      <c r="E145" s="27" t="s">
        <v>725</v>
      </c>
      <c r="F145" s="28" t="s">
        <v>186</v>
      </c>
      <c r="G145" s="29">
        <v>1</v>
      </c>
      <c r="H145" s="28">
        <v>0.010699999999999999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64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65</v>
      </c>
      <c r="E146" s="27" t="s">
        <v>725</v>
      </c>
    </row>
    <row r="147" ht="26">
      <c r="A147" s="1" t="s">
        <v>66</v>
      </c>
      <c r="E147" s="33" t="s">
        <v>708</v>
      </c>
    </row>
    <row r="148">
      <c r="A148" s="1" t="s">
        <v>68</v>
      </c>
      <c r="E148" s="27" t="s">
        <v>61</v>
      </c>
    </row>
    <row r="149">
      <c r="A149" s="1" t="s">
        <v>59</v>
      </c>
      <c r="B149" s="1">
        <v>47</v>
      </c>
      <c r="C149" s="26" t="s">
        <v>726</v>
      </c>
      <c r="D149" t="s">
        <v>61</v>
      </c>
      <c r="E149" s="27" t="s">
        <v>727</v>
      </c>
      <c r="F149" s="28" t="s">
        <v>186</v>
      </c>
      <c r="G149" s="29">
        <v>4</v>
      </c>
      <c r="H149" s="28">
        <v>0.00089999999999999998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64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65</v>
      </c>
      <c r="E150" s="27" t="s">
        <v>727</v>
      </c>
    </row>
    <row r="151" ht="26">
      <c r="A151" s="1" t="s">
        <v>66</v>
      </c>
      <c r="E151" s="33" t="s">
        <v>711</v>
      </c>
    </row>
    <row r="152">
      <c r="A152" s="1" t="s">
        <v>68</v>
      </c>
      <c r="E152" s="27" t="s">
        <v>61</v>
      </c>
    </row>
    <row r="153">
      <c r="A153" s="1" t="s">
        <v>59</v>
      </c>
      <c r="B153" s="1">
        <v>50</v>
      </c>
      <c r="C153" s="26" t="s">
        <v>728</v>
      </c>
      <c r="D153" t="s">
        <v>61</v>
      </c>
      <c r="E153" s="27" t="s">
        <v>729</v>
      </c>
      <c r="F153" s="28" t="s">
        <v>186</v>
      </c>
      <c r="G153" s="29">
        <v>1</v>
      </c>
      <c r="H153" s="28">
        <v>0.0019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65</v>
      </c>
      <c r="E154" s="27" t="s">
        <v>729</v>
      </c>
    </row>
    <row r="155" ht="26">
      <c r="A155" s="1" t="s">
        <v>66</v>
      </c>
      <c r="E155" s="33" t="s">
        <v>708</v>
      </c>
    </row>
    <row r="156">
      <c r="A156" s="1" t="s">
        <v>68</v>
      </c>
      <c r="E156" s="27" t="s">
        <v>61</v>
      </c>
    </row>
    <row r="157" ht="25">
      <c r="A157" s="1" t="s">
        <v>59</v>
      </c>
      <c r="B157" s="1">
        <v>22</v>
      </c>
      <c r="C157" s="26" t="s">
        <v>730</v>
      </c>
      <c r="D157" t="s">
        <v>61</v>
      </c>
      <c r="E157" s="27" t="s">
        <v>731</v>
      </c>
      <c r="F157" s="28" t="s">
        <v>186</v>
      </c>
      <c r="G157" s="29">
        <v>1</v>
      </c>
      <c r="H157" s="28">
        <v>0.00167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64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">
      <c r="A158" s="1" t="s">
        <v>65</v>
      </c>
      <c r="E158" s="27" t="s">
        <v>731</v>
      </c>
    </row>
    <row r="159" ht="26">
      <c r="A159" s="1" t="s">
        <v>66</v>
      </c>
      <c r="E159" s="33" t="s">
        <v>708</v>
      </c>
    </row>
    <row r="160">
      <c r="A160" s="1" t="s">
        <v>68</v>
      </c>
      <c r="E160" s="27" t="s">
        <v>61</v>
      </c>
    </row>
    <row r="161" ht="25">
      <c r="A161" s="1" t="s">
        <v>59</v>
      </c>
      <c r="B161" s="1">
        <v>24</v>
      </c>
      <c r="C161" s="26" t="s">
        <v>732</v>
      </c>
      <c r="D161" t="s">
        <v>61</v>
      </c>
      <c r="E161" s="27" t="s">
        <v>733</v>
      </c>
      <c r="F161" s="28" t="s">
        <v>186</v>
      </c>
      <c r="G161" s="29">
        <v>1</v>
      </c>
      <c r="H161" s="28">
        <v>0.0017099999999999999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64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">
      <c r="A162" s="1" t="s">
        <v>65</v>
      </c>
      <c r="E162" s="27" t="s">
        <v>733</v>
      </c>
    </row>
    <row r="163" ht="26">
      <c r="A163" s="1" t="s">
        <v>66</v>
      </c>
      <c r="E163" s="33" t="s">
        <v>708</v>
      </c>
    </row>
    <row r="164">
      <c r="A164" s="1" t="s">
        <v>68</v>
      </c>
      <c r="E164" s="27" t="s">
        <v>61</v>
      </c>
    </row>
    <row r="165" ht="25">
      <c r="A165" s="1" t="s">
        <v>59</v>
      </c>
      <c r="B165" s="1">
        <v>26</v>
      </c>
      <c r="C165" s="26" t="s">
        <v>734</v>
      </c>
      <c r="D165" t="s">
        <v>61</v>
      </c>
      <c r="E165" s="27" t="s">
        <v>735</v>
      </c>
      <c r="F165" s="28" t="s">
        <v>186</v>
      </c>
      <c r="G165" s="29">
        <v>1</v>
      </c>
      <c r="H165" s="28">
        <v>0.00167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64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">
      <c r="A166" s="1" t="s">
        <v>65</v>
      </c>
      <c r="E166" s="27" t="s">
        <v>735</v>
      </c>
    </row>
    <row r="167" ht="26">
      <c r="A167" s="1" t="s">
        <v>66</v>
      </c>
      <c r="E167" s="33" t="s">
        <v>708</v>
      </c>
    </row>
    <row r="168">
      <c r="A168" s="1" t="s">
        <v>68</v>
      </c>
      <c r="E168" s="27" t="s">
        <v>61</v>
      </c>
    </row>
    <row r="169" ht="25">
      <c r="A169" s="1" t="s">
        <v>59</v>
      </c>
      <c r="B169" s="1">
        <v>28</v>
      </c>
      <c r="C169" s="26" t="s">
        <v>736</v>
      </c>
      <c r="D169" t="s">
        <v>61</v>
      </c>
      <c r="E169" s="27" t="s">
        <v>737</v>
      </c>
      <c r="F169" s="28" t="s">
        <v>101</v>
      </c>
      <c r="G169" s="29">
        <v>61.5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64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">
      <c r="A170" s="1" t="s">
        <v>65</v>
      </c>
      <c r="E170" s="27" t="s">
        <v>737</v>
      </c>
    </row>
    <row r="171" ht="26">
      <c r="A171" s="1" t="s">
        <v>66</v>
      </c>
      <c r="E171" s="33" t="s">
        <v>738</v>
      </c>
    </row>
    <row r="172">
      <c r="A172" s="1" t="s">
        <v>68</v>
      </c>
      <c r="E172" s="27" t="s">
        <v>61</v>
      </c>
    </row>
    <row r="173" ht="25">
      <c r="A173" s="1" t="s">
        <v>59</v>
      </c>
      <c r="B173" s="1">
        <v>30</v>
      </c>
      <c r="C173" s="26" t="s">
        <v>739</v>
      </c>
      <c r="D173" t="s">
        <v>61</v>
      </c>
      <c r="E173" s="27" t="s">
        <v>740</v>
      </c>
      <c r="F173" s="28" t="s">
        <v>186</v>
      </c>
      <c r="G173" s="29">
        <v>17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64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">
      <c r="A174" s="1" t="s">
        <v>65</v>
      </c>
      <c r="E174" s="27" t="s">
        <v>740</v>
      </c>
    </row>
    <row r="175" ht="26">
      <c r="A175" s="1" t="s">
        <v>66</v>
      </c>
      <c r="E175" s="33" t="s">
        <v>741</v>
      </c>
    </row>
    <row r="176">
      <c r="A176" s="1" t="s">
        <v>68</v>
      </c>
      <c r="E176" s="27" t="s">
        <v>61</v>
      </c>
    </row>
    <row r="177" ht="25">
      <c r="A177" s="1" t="s">
        <v>59</v>
      </c>
      <c r="B177" s="1">
        <v>35</v>
      </c>
      <c r="C177" s="26" t="s">
        <v>742</v>
      </c>
      <c r="D177" t="s">
        <v>61</v>
      </c>
      <c r="E177" s="27" t="s">
        <v>743</v>
      </c>
      <c r="F177" s="28" t="s">
        <v>186</v>
      </c>
      <c r="G177" s="29">
        <v>4</v>
      </c>
      <c r="H177" s="28">
        <v>0.0016199999999999999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64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">
      <c r="A178" s="1" t="s">
        <v>65</v>
      </c>
      <c r="E178" s="27" t="s">
        <v>743</v>
      </c>
    </row>
    <row r="179" ht="26">
      <c r="A179" s="1" t="s">
        <v>66</v>
      </c>
      <c r="E179" s="33" t="s">
        <v>711</v>
      </c>
    </row>
    <row r="180">
      <c r="A180" s="1" t="s">
        <v>68</v>
      </c>
      <c r="E180" s="27" t="s">
        <v>61</v>
      </c>
    </row>
    <row r="181" ht="25">
      <c r="A181" s="1" t="s">
        <v>59</v>
      </c>
      <c r="B181" s="1">
        <v>38</v>
      </c>
      <c r="C181" s="26" t="s">
        <v>744</v>
      </c>
      <c r="D181" t="s">
        <v>61</v>
      </c>
      <c r="E181" s="27" t="s">
        <v>745</v>
      </c>
      <c r="F181" s="28" t="s">
        <v>186</v>
      </c>
      <c r="G181" s="29">
        <v>1</v>
      </c>
      <c r="H181" s="28">
        <v>0.0013600000000000001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64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">
      <c r="A182" s="1" t="s">
        <v>65</v>
      </c>
      <c r="E182" s="27" t="s">
        <v>745</v>
      </c>
    </row>
    <row r="183" ht="26">
      <c r="A183" s="1" t="s">
        <v>66</v>
      </c>
      <c r="E183" s="33" t="s">
        <v>708</v>
      </c>
    </row>
    <row r="184">
      <c r="A184" s="1" t="s">
        <v>68</v>
      </c>
      <c r="E184" s="27" t="s">
        <v>61</v>
      </c>
    </row>
    <row r="185" ht="25">
      <c r="A185" s="1" t="s">
        <v>59</v>
      </c>
      <c r="B185" s="1">
        <v>40</v>
      </c>
      <c r="C185" s="26" t="s">
        <v>746</v>
      </c>
      <c r="D185" t="s">
        <v>61</v>
      </c>
      <c r="E185" s="27" t="s">
        <v>747</v>
      </c>
      <c r="F185" s="28" t="s">
        <v>186</v>
      </c>
      <c r="G185" s="29">
        <v>1</v>
      </c>
      <c r="H185" s="28">
        <v>0.0017600000000000001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64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">
      <c r="A186" s="1" t="s">
        <v>65</v>
      </c>
      <c r="E186" s="27" t="s">
        <v>747</v>
      </c>
    </row>
    <row r="187" ht="26">
      <c r="A187" s="1" t="s">
        <v>66</v>
      </c>
      <c r="E187" s="33" t="s">
        <v>708</v>
      </c>
    </row>
    <row r="188">
      <c r="A188" s="1" t="s">
        <v>68</v>
      </c>
      <c r="E188" s="27" t="s">
        <v>61</v>
      </c>
    </row>
    <row r="189">
      <c r="A189" s="1" t="s">
        <v>59</v>
      </c>
      <c r="B189" s="1">
        <v>42</v>
      </c>
      <c r="C189" s="26" t="s">
        <v>748</v>
      </c>
      <c r="D189" t="s">
        <v>61</v>
      </c>
      <c r="E189" s="27" t="s">
        <v>749</v>
      </c>
      <c r="F189" s="28" t="s">
        <v>101</v>
      </c>
      <c r="G189" s="29">
        <v>61.5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64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65</v>
      </c>
      <c r="E190" s="27" t="s">
        <v>749</v>
      </c>
    </row>
    <row r="191" ht="26">
      <c r="A191" s="1" t="s">
        <v>66</v>
      </c>
      <c r="E191" s="33" t="s">
        <v>750</v>
      </c>
    </row>
    <row r="192">
      <c r="A192" s="1" t="s">
        <v>68</v>
      </c>
      <c r="E192" s="27" t="s">
        <v>61</v>
      </c>
    </row>
    <row r="193">
      <c r="A193" s="1" t="s">
        <v>59</v>
      </c>
      <c r="B193" s="1">
        <v>43</v>
      </c>
      <c r="C193" s="26" t="s">
        <v>751</v>
      </c>
      <c r="D193" t="s">
        <v>61</v>
      </c>
      <c r="E193" s="27" t="s">
        <v>752</v>
      </c>
      <c r="F193" s="28" t="s">
        <v>101</v>
      </c>
      <c r="G193" s="29">
        <v>123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64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65</v>
      </c>
      <c r="E194" s="27" t="s">
        <v>752</v>
      </c>
    </row>
    <row r="195" ht="65">
      <c r="A195" s="1" t="s">
        <v>66</v>
      </c>
      <c r="E195" s="33" t="s">
        <v>753</v>
      </c>
    </row>
    <row r="196">
      <c r="A196" s="1" t="s">
        <v>68</v>
      </c>
      <c r="E196" s="27" t="s">
        <v>61</v>
      </c>
    </row>
    <row r="197">
      <c r="A197" s="1" t="s">
        <v>59</v>
      </c>
      <c r="B197" s="1">
        <v>44</v>
      </c>
      <c r="C197" s="26" t="s">
        <v>754</v>
      </c>
      <c r="D197" t="s">
        <v>61</v>
      </c>
      <c r="E197" s="27" t="s">
        <v>755</v>
      </c>
      <c r="F197" s="28" t="s">
        <v>186</v>
      </c>
      <c r="G197" s="29">
        <v>1</v>
      </c>
      <c r="H197" s="28">
        <v>0.45937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64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65</v>
      </c>
      <c r="E198" s="27" t="s">
        <v>755</v>
      </c>
    </row>
    <row r="199" ht="26">
      <c r="A199" s="1" t="s">
        <v>66</v>
      </c>
      <c r="E199" s="33" t="s">
        <v>756</v>
      </c>
    </row>
    <row r="200">
      <c r="A200" s="1" t="s">
        <v>68</v>
      </c>
      <c r="E200" s="27" t="s">
        <v>61</v>
      </c>
    </row>
    <row r="201">
      <c r="A201" s="1" t="s">
        <v>59</v>
      </c>
      <c r="B201" s="1">
        <v>45</v>
      </c>
      <c r="C201" s="26" t="s">
        <v>757</v>
      </c>
      <c r="D201" t="s">
        <v>61</v>
      </c>
      <c r="E201" s="27" t="s">
        <v>758</v>
      </c>
      <c r="F201" s="28" t="s">
        <v>186</v>
      </c>
      <c r="G201" s="29">
        <v>4</v>
      </c>
      <c r="H201" s="28">
        <v>0.040000000000000001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64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65</v>
      </c>
      <c r="E202" s="27" t="s">
        <v>758</v>
      </c>
    </row>
    <row r="203" ht="26">
      <c r="A203" s="1" t="s">
        <v>66</v>
      </c>
      <c r="E203" s="33" t="s">
        <v>711</v>
      </c>
    </row>
    <row r="204">
      <c r="A204" s="1" t="s">
        <v>68</v>
      </c>
      <c r="E204" s="27" t="s">
        <v>61</v>
      </c>
    </row>
    <row r="205">
      <c r="A205" s="1" t="s">
        <v>59</v>
      </c>
      <c r="B205" s="1">
        <v>48</v>
      </c>
      <c r="C205" s="26" t="s">
        <v>759</v>
      </c>
      <c r="D205" t="s">
        <v>61</v>
      </c>
      <c r="E205" s="27" t="s">
        <v>760</v>
      </c>
      <c r="F205" s="28" t="s">
        <v>186</v>
      </c>
      <c r="G205" s="29">
        <v>1</v>
      </c>
      <c r="H205" s="28">
        <v>0.050000000000000003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64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65</v>
      </c>
      <c r="E206" s="27" t="s">
        <v>760</v>
      </c>
    </row>
    <row r="207" ht="26">
      <c r="A207" s="1" t="s">
        <v>66</v>
      </c>
      <c r="E207" s="33" t="s">
        <v>708</v>
      </c>
    </row>
    <row r="208">
      <c r="A208" s="1" t="s">
        <v>68</v>
      </c>
      <c r="E208" s="27" t="s">
        <v>61</v>
      </c>
    </row>
    <row r="209">
      <c r="A209" s="1" t="s">
        <v>59</v>
      </c>
      <c r="B209" s="1">
        <v>51</v>
      </c>
      <c r="C209" s="26" t="s">
        <v>761</v>
      </c>
      <c r="D209" t="s">
        <v>61</v>
      </c>
      <c r="E209" s="27" t="s">
        <v>762</v>
      </c>
      <c r="F209" s="28" t="s">
        <v>186</v>
      </c>
      <c r="G209" s="29">
        <v>5</v>
      </c>
      <c r="H209" s="28">
        <v>0.00033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64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65</v>
      </c>
      <c r="E210" s="27" t="s">
        <v>762</v>
      </c>
    </row>
    <row r="211" ht="26">
      <c r="A211" s="1" t="s">
        <v>66</v>
      </c>
      <c r="E211" s="33" t="s">
        <v>763</v>
      </c>
    </row>
    <row r="212">
      <c r="A212" s="1" t="s">
        <v>68</v>
      </c>
      <c r="E212" s="27" t="s">
        <v>61</v>
      </c>
    </row>
    <row r="213">
      <c r="A213" s="1" t="s">
        <v>59</v>
      </c>
      <c r="B213" s="1">
        <v>52</v>
      </c>
      <c r="C213" s="26" t="s">
        <v>764</v>
      </c>
      <c r="D213" t="s">
        <v>61</v>
      </c>
      <c r="E213" s="27" t="s">
        <v>765</v>
      </c>
      <c r="F213" s="28" t="s">
        <v>101</v>
      </c>
      <c r="G213" s="29">
        <v>70</v>
      </c>
      <c r="H213" s="28">
        <v>0.00019000000000000001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64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65</v>
      </c>
      <c r="E214" s="27" t="s">
        <v>765</v>
      </c>
    </row>
    <row r="215" ht="39">
      <c r="A215" s="1" t="s">
        <v>66</v>
      </c>
      <c r="E215" s="33" t="s">
        <v>766</v>
      </c>
    </row>
    <row r="216">
      <c r="A216" s="1" t="s">
        <v>68</v>
      </c>
      <c r="E216" s="27" t="s">
        <v>61</v>
      </c>
    </row>
    <row r="217">
      <c r="A217" s="1" t="s">
        <v>59</v>
      </c>
      <c r="B217" s="1">
        <v>53</v>
      </c>
      <c r="C217" s="26" t="s">
        <v>767</v>
      </c>
      <c r="D217" t="s">
        <v>61</v>
      </c>
      <c r="E217" s="27" t="s">
        <v>768</v>
      </c>
      <c r="F217" s="28" t="s">
        <v>101</v>
      </c>
      <c r="G217" s="29">
        <v>70</v>
      </c>
      <c r="H217" s="28">
        <v>6.9999999999999994E-05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64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65</v>
      </c>
      <c r="E218" s="27" t="s">
        <v>768</v>
      </c>
    </row>
    <row r="219" ht="39">
      <c r="A219" s="1" t="s">
        <v>66</v>
      </c>
      <c r="E219" s="33" t="s">
        <v>769</v>
      </c>
    </row>
    <row r="220">
      <c r="A220" s="1" t="s">
        <v>68</v>
      </c>
      <c r="E220" s="27" t="s">
        <v>61</v>
      </c>
    </row>
    <row r="221" ht="25">
      <c r="A221" s="1" t="s">
        <v>59</v>
      </c>
      <c r="B221" s="1">
        <v>55</v>
      </c>
      <c r="C221" s="26" t="s">
        <v>335</v>
      </c>
      <c r="D221" t="s">
        <v>61</v>
      </c>
      <c r="E221" s="27" t="s">
        <v>336</v>
      </c>
      <c r="F221" s="28" t="s">
        <v>118</v>
      </c>
      <c r="G221" s="29">
        <v>0.17599999999999999</v>
      </c>
      <c r="H221" s="28">
        <v>1.5298499999999999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64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5">
      <c r="A222" s="1" t="s">
        <v>65</v>
      </c>
      <c r="E222" s="27" t="s">
        <v>336</v>
      </c>
    </row>
    <row r="223" ht="26">
      <c r="A223" s="1" t="s">
        <v>66</v>
      </c>
      <c r="E223" s="33" t="s">
        <v>770</v>
      </c>
    </row>
    <row r="224">
      <c r="A224" s="1" t="s">
        <v>68</v>
      </c>
      <c r="E224" s="27" t="s">
        <v>61</v>
      </c>
    </row>
    <row r="225">
      <c r="A225" s="1" t="s">
        <v>59</v>
      </c>
      <c r="B225" s="1">
        <v>34</v>
      </c>
      <c r="C225" s="26" t="s">
        <v>771</v>
      </c>
      <c r="D225" t="s">
        <v>61</v>
      </c>
      <c r="E225" s="27" t="s">
        <v>772</v>
      </c>
      <c r="F225" s="28" t="s">
        <v>186</v>
      </c>
      <c r="G225" s="29">
        <v>4.0599999999999996</v>
      </c>
      <c r="H225" s="28">
        <v>0.00331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340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65</v>
      </c>
      <c r="E226" s="27" t="s">
        <v>772</v>
      </c>
    </row>
    <row r="227" ht="39">
      <c r="A227" s="1" t="s">
        <v>66</v>
      </c>
      <c r="E227" s="33" t="s">
        <v>773</v>
      </c>
    </row>
    <row r="228">
      <c r="A228" s="1" t="s">
        <v>68</v>
      </c>
      <c r="E228" s="27" t="s">
        <v>61</v>
      </c>
    </row>
    <row r="229">
      <c r="A229" s="1" t="s">
        <v>59</v>
      </c>
      <c r="B229" s="1">
        <v>54</v>
      </c>
      <c r="C229" s="26" t="s">
        <v>338</v>
      </c>
      <c r="D229" t="s">
        <v>61</v>
      </c>
      <c r="E229" s="27" t="s">
        <v>774</v>
      </c>
      <c r="F229" s="28" t="s">
        <v>382</v>
      </c>
      <c r="G229" s="29">
        <v>1</v>
      </c>
      <c r="H229" s="28">
        <v>9.0000000000000006E-05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340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65</v>
      </c>
      <c r="E230" s="27" t="s">
        <v>774</v>
      </c>
    </row>
    <row r="231" ht="26">
      <c r="A231" s="1" t="s">
        <v>66</v>
      </c>
      <c r="E231" s="33" t="s">
        <v>775</v>
      </c>
    </row>
    <row r="232">
      <c r="A232" s="1" t="s">
        <v>68</v>
      </c>
      <c r="E232" s="27" t="s">
        <v>61</v>
      </c>
    </row>
    <row r="233" ht="13">
      <c r="A233" s="1" t="s">
        <v>56</v>
      </c>
      <c r="C233" s="22" t="s">
        <v>342</v>
      </c>
      <c r="E233" s="23" t="s">
        <v>343</v>
      </c>
      <c r="L233" s="24">
        <f>SUMIFS(L234:L237,A234:A237,"P")</f>
        <v>0</v>
      </c>
      <c r="M233" s="24">
        <f>SUMIFS(M234:M237,A234:A237,"P")</f>
        <v>0</v>
      </c>
      <c r="N233" s="25"/>
    </row>
    <row r="234" ht="37.5">
      <c r="A234" s="1" t="s">
        <v>59</v>
      </c>
      <c r="B234" s="1">
        <v>56</v>
      </c>
      <c r="C234" s="26" t="s">
        <v>547</v>
      </c>
      <c r="D234" t="s">
        <v>61</v>
      </c>
      <c r="E234" s="27" t="s">
        <v>548</v>
      </c>
      <c r="F234" s="28" t="s">
        <v>71</v>
      </c>
      <c r="G234" s="29">
        <v>73.799999999999997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64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50">
      <c r="A235" s="1" t="s">
        <v>65</v>
      </c>
      <c r="E235" s="27" t="s">
        <v>549</v>
      </c>
    </row>
    <row r="236" ht="39">
      <c r="A236" s="1" t="s">
        <v>66</v>
      </c>
      <c r="E236" s="33" t="s">
        <v>776</v>
      </c>
    </row>
    <row r="237">
      <c r="A237" s="1" t="s">
        <v>68</v>
      </c>
      <c r="E237" s="27" t="s">
        <v>61</v>
      </c>
    </row>
    <row r="238" ht="13">
      <c r="A238" s="1" t="s">
        <v>56</v>
      </c>
      <c r="C238" s="22" t="s">
        <v>350</v>
      </c>
      <c r="E238" s="23" t="s">
        <v>351</v>
      </c>
      <c r="L238" s="24">
        <f>SUMIFS(L239:L250,A239:A250,"P")</f>
        <v>0</v>
      </c>
      <c r="M238" s="24">
        <f>SUMIFS(M239:M250,A239:A250,"P")</f>
        <v>0</v>
      </c>
      <c r="N238" s="25"/>
    </row>
    <row r="239" ht="25">
      <c r="A239" s="1" t="s">
        <v>59</v>
      </c>
      <c r="B239" s="1">
        <v>57</v>
      </c>
      <c r="C239" s="26" t="s">
        <v>352</v>
      </c>
      <c r="D239" t="s">
        <v>61</v>
      </c>
      <c r="E239" s="27" t="s">
        <v>353</v>
      </c>
      <c r="F239" s="28" t="s">
        <v>144</v>
      </c>
      <c r="G239" s="29">
        <v>19.619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64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 ht="25">
      <c r="A240" s="1" t="s">
        <v>65</v>
      </c>
      <c r="E240" s="27" t="s">
        <v>353</v>
      </c>
    </row>
    <row r="241" ht="39">
      <c r="A241" s="1" t="s">
        <v>66</v>
      </c>
      <c r="E241" s="33" t="s">
        <v>777</v>
      </c>
    </row>
    <row r="242">
      <c r="A242" s="1" t="s">
        <v>68</v>
      </c>
      <c r="E242" s="27" t="s">
        <v>61</v>
      </c>
    </row>
    <row r="243" ht="25">
      <c r="A243" s="1" t="s">
        <v>59</v>
      </c>
      <c r="B243" s="1">
        <v>58</v>
      </c>
      <c r="C243" s="26" t="s">
        <v>355</v>
      </c>
      <c r="D243" t="s">
        <v>61</v>
      </c>
      <c r="E243" s="27" t="s">
        <v>356</v>
      </c>
      <c r="F243" s="28" t="s">
        <v>144</v>
      </c>
      <c r="G243" s="29">
        <v>78.475999999999999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64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 ht="25">
      <c r="A244" s="1" t="s">
        <v>65</v>
      </c>
      <c r="E244" s="27" t="s">
        <v>356</v>
      </c>
    </row>
    <row r="245" ht="39">
      <c r="A245" s="1" t="s">
        <v>66</v>
      </c>
      <c r="E245" s="33" t="s">
        <v>778</v>
      </c>
    </row>
    <row r="246">
      <c r="A246" s="1" t="s">
        <v>68</v>
      </c>
      <c r="E246" s="27" t="s">
        <v>61</v>
      </c>
    </row>
    <row r="247" ht="25">
      <c r="A247" s="1" t="s">
        <v>59</v>
      </c>
      <c r="B247" s="1">
        <v>59</v>
      </c>
      <c r="C247" s="26" t="s">
        <v>370</v>
      </c>
      <c r="D247" t="s">
        <v>61</v>
      </c>
      <c r="E247" s="27" t="s">
        <v>143</v>
      </c>
      <c r="F247" s="28" t="s">
        <v>144</v>
      </c>
      <c r="G247" s="29">
        <v>19.619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64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">
      <c r="A248" s="1" t="s">
        <v>65</v>
      </c>
      <c r="E248" s="27" t="s">
        <v>143</v>
      </c>
    </row>
    <row r="249" ht="26">
      <c r="A249" s="1" t="s">
        <v>66</v>
      </c>
      <c r="E249" s="33" t="s">
        <v>779</v>
      </c>
    </row>
    <row r="250">
      <c r="A250" s="1" t="s">
        <v>68</v>
      </c>
      <c r="E250" s="27" t="s">
        <v>61</v>
      </c>
    </row>
    <row r="251" ht="13">
      <c r="A251" s="1" t="s">
        <v>56</v>
      </c>
      <c r="C251" s="22" t="s">
        <v>375</v>
      </c>
      <c r="E251" s="23" t="s">
        <v>376</v>
      </c>
      <c r="L251" s="24">
        <f>SUMIFS(L252:L255,A252:A255,"P")</f>
        <v>0</v>
      </c>
      <c r="M251" s="24">
        <f>SUMIFS(M252:M255,A252:A255,"P")</f>
        <v>0</v>
      </c>
      <c r="N251" s="25"/>
    </row>
    <row r="252" ht="37.5">
      <c r="A252" s="1" t="s">
        <v>59</v>
      </c>
      <c r="B252" s="1">
        <v>60</v>
      </c>
      <c r="C252" s="26" t="s">
        <v>483</v>
      </c>
      <c r="D252" t="s">
        <v>61</v>
      </c>
      <c r="E252" s="27" t="s">
        <v>484</v>
      </c>
      <c r="F252" s="28" t="s">
        <v>144</v>
      </c>
      <c r="G252" s="29">
        <v>193.762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64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 ht="37.5">
      <c r="A253" s="1" t="s">
        <v>65</v>
      </c>
      <c r="E253" s="27" t="s">
        <v>485</v>
      </c>
    </row>
    <row r="254">
      <c r="A254" s="1" t="s">
        <v>66</v>
      </c>
    </row>
    <row r="255">
      <c r="A255" s="1" t="s">
        <v>68</v>
      </c>
      <c r="E255" s="27" t="s">
        <v>61</v>
      </c>
    </row>
    <row r="256" ht="13">
      <c r="A256" s="1" t="s">
        <v>56</v>
      </c>
      <c r="C256" s="22" t="s">
        <v>379</v>
      </c>
      <c r="E256" s="23" t="s">
        <v>380</v>
      </c>
      <c r="L256" s="24">
        <f>SUMIFS(L257:L260,A257:A260,"P")</f>
        <v>0</v>
      </c>
      <c r="M256" s="24">
        <f>SUMIFS(M257:M260,A257:A260,"P")</f>
        <v>0</v>
      </c>
      <c r="N256" s="25"/>
    </row>
    <row r="257">
      <c r="A257" s="1" t="s">
        <v>59</v>
      </c>
      <c r="B257" s="1">
        <v>61</v>
      </c>
      <c r="C257" s="26" t="s">
        <v>381</v>
      </c>
      <c r="D257" t="s">
        <v>61</v>
      </c>
      <c r="E257" s="27" t="s">
        <v>380</v>
      </c>
      <c r="F257" s="28" t="s">
        <v>382</v>
      </c>
      <c r="G257" s="29">
        <v>1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/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65</v>
      </c>
      <c r="E258" s="27" t="s">
        <v>380</v>
      </c>
    </row>
    <row r="259">
      <c r="A259" s="1" t="s">
        <v>66</v>
      </c>
    </row>
    <row r="260" ht="187.5">
      <c r="A260" s="1" t="s">
        <v>68</v>
      </c>
      <c r="E260" s="27" t="s">
        <v>383</v>
      </c>
    </row>
    <row r="261" ht="13">
      <c r="A261" s="1" t="s">
        <v>56</v>
      </c>
      <c r="C261" s="22" t="s">
        <v>384</v>
      </c>
      <c r="E261" s="23" t="s">
        <v>385</v>
      </c>
      <c r="L261" s="24">
        <f>SUMIFS(L262:L265,A262:A265,"P")</f>
        <v>0</v>
      </c>
      <c r="M261" s="24">
        <f>SUMIFS(M262:M265,A262:A265,"P")</f>
        <v>0</v>
      </c>
      <c r="N261" s="25"/>
    </row>
    <row r="262">
      <c r="A262" s="1" t="s">
        <v>59</v>
      </c>
      <c r="B262" s="1">
        <v>62</v>
      </c>
      <c r="C262" s="26" t="s">
        <v>386</v>
      </c>
      <c r="D262" t="s">
        <v>61</v>
      </c>
      <c r="E262" s="27" t="s">
        <v>387</v>
      </c>
      <c r="F262" s="28" t="s">
        <v>382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/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65</v>
      </c>
      <c r="E263" s="27" t="s">
        <v>387</v>
      </c>
    </row>
    <row r="264">
      <c r="A264" s="1" t="s">
        <v>66</v>
      </c>
    </row>
    <row r="265" ht="62.5">
      <c r="A265" s="1" t="s">
        <v>68</v>
      </c>
      <c r="E265" s="27" t="s">
        <v>388</v>
      </c>
    </row>
    <row r="266" ht="13">
      <c r="A266" s="1" t="s">
        <v>56</v>
      </c>
      <c r="C266" s="22" t="s">
        <v>389</v>
      </c>
      <c r="E266" s="23" t="s">
        <v>390</v>
      </c>
      <c r="L266" s="24">
        <f>SUMIFS(L267:L270,A267:A270,"P")</f>
        <v>0</v>
      </c>
      <c r="M266" s="24">
        <f>SUMIFS(M267:M270,A267:A270,"P")</f>
        <v>0</v>
      </c>
      <c r="N266" s="25"/>
    </row>
    <row r="267">
      <c r="A267" s="1" t="s">
        <v>59</v>
      </c>
      <c r="B267" s="1">
        <v>63</v>
      </c>
      <c r="C267" s="26" t="s">
        <v>391</v>
      </c>
      <c r="D267" t="s">
        <v>61</v>
      </c>
      <c r="E267" s="27" t="s">
        <v>390</v>
      </c>
      <c r="F267" s="28" t="s">
        <v>382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/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65</v>
      </c>
      <c r="E268" s="27" t="s">
        <v>390</v>
      </c>
    </row>
    <row r="269">
      <c r="A269" s="1" t="s">
        <v>66</v>
      </c>
    </row>
    <row r="270">
      <c r="A270" s="1" t="s">
        <v>68</v>
      </c>
      <c r="E270" s="27" t="s">
        <v>61</v>
      </c>
    </row>
  </sheetData>
  <sheetProtection sheet="1" objects="1" scenarios="1" spinCount="100000" saltValue="P8VpDjEHfF/SqU4u2mfn7U1wRVQtp4qazdslZKh83GqphG9qI4OofoVS/bOnW1oMpSTO6UlxZaBFtSe63EBZkA==" hashValue="2KYMAWfrECCmi45Ms0XcmoeJiPqxVMX0V0R36ISpvYUp7ha2xmXJfwMdu0/fvw1AsGbhEdDEQzK1I1JUCP909A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COUNTIFS(L8:L194,"=0",A8:A194,"P")+COUNTIFS(L8:L194,"",A8:A194,"P")+SUM(Q8:Q194)</f>
        <v>0</v>
      </c>
    </row>
    <row r="8" ht="13">
      <c r="A8" s="1" t="s">
        <v>54</v>
      </c>
      <c r="C8" s="22" t="s">
        <v>780</v>
      </c>
      <c r="E8" s="23" t="s">
        <v>27</v>
      </c>
      <c r="L8" s="24">
        <f>L9+L74+L79+L88+L161+L174+L179+L184+L189</f>
        <v>0</v>
      </c>
      <c r="M8" s="24">
        <f>M9+M74+M79+M88+M161+M174+M179+M184+M189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SUMIFS(L10:L73,A10:A73,"P")</f>
        <v>0</v>
      </c>
      <c r="M9" s="24">
        <f>SUMIFS(M10:M73,A10:A73,"P")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39">
      <c r="A12" s="1" t="s">
        <v>66</v>
      </c>
      <c r="E12" s="33" t="s">
        <v>781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39">
      <c r="A16" s="1" t="s">
        <v>66</v>
      </c>
      <c r="E16" s="33" t="s">
        <v>782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110</v>
      </c>
      <c r="D18" t="s">
        <v>61</v>
      </c>
      <c r="E18" s="27" t="s">
        <v>100</v>
      </c>
      <c r="F18" s="28" t="s">
        <v>101</v>
      </c>
      <c r="G18" s="29">
        <v>3</v>
      </c>
      <c r="H18" s="28">
        <v>0.036900000000000002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0">
      <c r="A19" s="1" t="s">
        <v>65</v>
      </c>
      <c r="E19" s="27" t="s">
        <v>111</v>
      </c>
    </row>
    <row r="20" ht="26">
      <c r="A20" s="1" t="s">
        <v>66</v>
      </c>
      <c r="E20" s="33" t="s">
        <v>783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784</v>
      </c>
      <c r="D22" t="s">
        <v>61</v>
      </c>
      <c r="E22" s="27" t="s">
        <v>785</v>
      </c>
      <c r="F22" s="28" t="s">
        <v>118</v>
      </c>
      <c r="G22" s="29">
        <v>12.960000000000001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65</v>
      </c>
      <c r="E23" s="27" t="s">
        <v>785</v>
      </c>
    </row>
    <row r="24" ht="39">
      <c r="A24" s="1" t="s">
        <v>66</v>
      </c>
      <c r="E24" s="33" t="s">
        <v>786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494</v>
      </c>
      <c r="D26" t="s">
        <v>61</v>
      </c>
      <c r="E26" s="27" t="s">
        <v>495</v>
      </c>
      <c r="F26" s="28" t="s">
        <v>118</v>
      </c>
      <c r="G26" s="29">
        <v>1.4399999999999999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65</v>
      </c>
      <c r="E27" s="27" t="s">
        <v>495</v>
      </c>
    </row>
    <row r="28" ht="39">
      <c r="A28" s="1" t="s">
        <v>66</v>
      </c>
      <c r="E28" s="33" t="s">
        <v>787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125</v>
      </c>
      <c r="D30" t="s">
        <v>61</v>
      </c>
      <c r="E30" s="27" t="s">
        <v>126</v>
      </c>
      <c r="F30" s="28" t="s">
        <v>118</v>
      </c>
      <c r="G30" s="29">
        <v>1.4399999999999999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126</v>
      </c>
    </row>
    <row r="32" ht="39">
      <c r="A32" s="1" t="s">
        <v>66</v>
      </c>
      <c r="E32" s="33" t="s">
        <v>788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128</v>
      </c>
      <c r="D34" t="s">
        <v>61</v>
      </c>
      <c r="E34" s="27" t="s">
        <v>129</v>
      </c>
      <c r="F34" s="28" t="s">
        <v>71</v>
      </c>
      <c r="G34" s="29">
        <v>35.799999999999997</v>
      </c>
      <c r="H34" s="28">
        <v>0.00058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65</v>
      </c>
      <c r="E35" s="27" t="s">
        <v>129</v>
      </c>
    </row>
    <row r="36" ht="26">
      <c r="A36" s="1" t="s">
        <v>66</v>
      </c>
      <c r="E36" s="33" t="s">
        <v>789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131</v>
      </c>
      <c r="D38" t="s">
        <v>61</v>
      </c>
      <c r="E38" s="27" t="s">
        <v>132</v>
      </c>
      <c r="F38" s="28" t="s">
        <v>71</v>
      </c>
      <c r="G38" s="29">
        <v>35.799999999999997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132</v>
      </c>
    </row>
    <row r="40" ht="26">
      <c r="A40" s="1" t="s">
        <v>66</v>
      </c>
      <c r="E40" s="33" t="s">
        <v>789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137</v>
      </c>
      <c r="D42" t="s">
        <v>61</v>
      </c>
      <c r="E42" s="27" t="s">
        <v>134</v>
      </c>
      <c r="F42" s="28" t="s">
        <v>118</v>
      </c>
      <c r="G42" s="29">
        <v>14.4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7.5">
      <c r="A43" s="1" t="s">
        <v>65</v>
      </c>
      <c r="E43" s="27" t="s">
        <v>138</v>
      </c>
    </row>
    <row r="44" ht="26">
      <c r="A44" s="1" t="s">
        <v>66</v>
      </c>
      <c r="E44" s="33" t="s">
        <v>790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142</v>
      </c>
      <c r="D46" t="s">
        <v>61</v>
      </c>
      <c r="E46" s="27" t="s">
        <v>143</v>
      </c>
      <c r="F46" s="28" t="s">
        <v>144</v>
      </c>
      <c r="G46" s="29">
        <v>25.920000000000002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143</v>
      </c>
    </row>
    <row r="48" ht="26">
      <c r="A48" s="1" t="s">
        <v>66</v>
      </c>
      <c r="E48" s="33" t="s">
        <v>791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11</v>
      </c>
      <c r="C50" s="26" t="s">
        <v>146</v>
      </c>
      <c r="D50" t="s">
        <v>61</v>
      </c>
      <c r="E50" s="27" t="s">
        <v>147</v>
      </c>
      <c r="F50" s="28" t="s">
        <v>118</v>
      </c>
      <c r="G50" s="29">
        <v>14.4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65</v>
      </c>
      <c r="E51" s="27" t="s">
        <v>147</v>
      </c>
    </row>
    <row r="52" ht="26">
      <c r="A52" s="1" t="s">
        <v>66</v>
      </c>
      <c r="E52" s="33" t="s">
        <v>792</v>
      </c>
    </row>
    <row r="53">
      <c r="A53" s="1" t="s">
        <v>68</v>
      </c>
      <c r="E53" s="27" t="s">
        <v>61</v>
      </c>
    </row>
    <row r="54" ht="25">
      <c r="A54" s="1" t="s">
        <v>59</v>
      </c>
      <c r="B54" s="1">
        <v>12</v>
      </c>
      <c r="C54" s="26" t="s">
        <v>149</v>
      </c>
      <c r="D54" t="s">
        <v>61</v>
      </c>
      <c r="E54" s="27" t="s">
        <v>150</v>
      </c>
      <c r="F54" s="28" t="s">
        <v>118</v>
      </c>
      <c r="G54" s="29">
        <v>9.9000000000000004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65</v>
      </c>
      <c r="E55" s="27" t="s">
        <v>150</v>
      </c>
    </row>
    <row r="56" ht="39">
      <c r="A56" s="1" t="s">
        <v>66</v>
      </c>
      <c r="E56" s="33" t="s">
        <v>793</v>
      </c>
    </row>
    <row r="57">
      <c r="A57" s="1" t="s">
        <v>68</v>
      </c>
      <c r="E57" s="27" t="s">
        <v>61</v>
      </c>
    </row>
    <row r="58" ht="25">
      <c r="A58" s="1" t="s">
        <v>59</v>
      </c>
      <c r="B58" s="1">
        <v>14</v>
      </c>
      <c r="C58" s="26" t="s">
        <v>152</v>
      </c>
      <c r="D58" t="s">
        <v>61</v>
      </c>
      <c r="E58" s="27" t="s">
        <v>153</v>
      </c>
      <c r="F58" s="28" t="s">
        <v>118</v>
      </c>
      <c r="G58" s="29">
        <v>3.5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 ht="37.5">
      <c r="A59" s="1" t="s">
        <v>65</v>
      </c>
      <c r="E59" s="27" t="s">
        <v>154</v>
      </c>
    </row>
    <row r="60" ht="39">
      <c r="A60" s="1" t="s">
        <v>66</v>
      </c>
      <c r="E60" s="33" t="s">
        <v>794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16</v>
      </c>
      <c r="C62" s="26" t="s">
        <v>156</v>
      </c>
      <c r="D62" t="s">
        <v>61</v>
      </c>
      <c r="E62" s="27" t="s">
        <v>157</v>
      </c>
      <c r="F62" s="28" t="s">
        <v>71</v>
      </c>
      <c r="G62" s="29">
        <v>10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157</v>
      </c>
    </row>
    <row r="64" ht="39">
      <c r="A64" s="1" t="s">
        <v>66</v>
      </c>
      <c r="E64" s="33" t="s">
        <v>795</v>
      </c>
    </row>
    <row r="65">
      <c r="A65" s="1" t="s">
        <v>68</v>
      </c>
      <c r="E65" s="27" t="s">
        <v>61</v>
      </c>
    </row>
    <row r="66">
      <c r="A66" s="1" t="s">
        <v>59</v>
      </c>
      <c r="B66" s="1">
        <v>15</v>
      </c>
      <c r="C66" s="26" t="s">
        <v>165</v>
      </c>
      <c r="D66" t="s">
        <v>61</v>
      </c>
      <c r="E66" s="27" t="s">
        <v>166</v>
      </c>
      <c r="F66" s="28" t="s">
        <v>144</v>
      </c>
      <c r="G66" s="29">
        <v>7</v>
      </c>
      <c r="H66" s="28">
        <v>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64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65</v>
      </c>
      <c r="E67" s="27" t="s">
        <v>166</v>
      </c>
    </row>
    <row r="68" ht="26">
      <c r="A68" s="1" t="s">
        <v>66</v>
      </c>
      <c r="E68" s="33" t="s">
        <v>796</v>
      </c>
    </row>
    <row r="69">
      <c r="A69" s="1" t="s">
        <v>68</v>
      </c>
      <c r="E69" s="27" t="s">
        <v>61</v>
      </c>
    </row>
    <row r="70">
      <c r="A70" s="1" t="s">
        <v>59</v>
      </c>
      <c r="B70" s="1">
        <v>13</v>
      </c>
      <c r="C70" s="26" t="s">
        <v>168</v>
      </c>
      <c r="D70" t="s">
        <v>61</v>
      </c>
      <c r="E70" s="27" t="s">
        <v>169</v>
      </c>
      <c r="F70" s="28" t="s">
        <v>144</v>
      </c>
      <c r="G70" s="29">
        <v>19.800000000000001</v>
      </c>
      <c r="H70" s="28">
        <v>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64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65</v>
      </c>
      <c r="E71" s="27" t="s">
        <v>169</v>
      </c>
    </row>
    <row r="72" ht="26">
      <c r="A72" s="1" t="s">
        <v>66</v>
      </c>
      <c r="E72" s="33" t="s">
        <v>797</v>
      </c>
    </row>
    <row r="73">
      <c r="A73" s="1" t="s">
        <v>68</v>
      </c>
      <c r="E73" s="27" t="s">
        <v>61</v>
      </c>
    </row>
    <row r="74" ht="13">
      <c r="A74" s="1" t="s">
        <v>56</v>
      </c>
      <c r="C74" s="22" t="s">
        <v>179</v>
      </c>
      <c r="E74" s="23" t="s">
        <v>180</v>
      </c>
      <c r="L74" s="24">
        <f>SUMIFS(L75:L78,A75:A78,"P")</f>
        <v>0</v>
      </c>
      <c r="M74" s="24">
        <f>SUMIFS(M75:M78,A75:A78,"P")</f>
        <v>0</v>
      </c>
      <c r="N74" s="25"/>
    </row>
    <row r="75">
      <c r="A75" s="1" t="s">
        <v>59</v>
      </c>
      <c r="B75" s="1">
        <v>17</v>
      </c>
      <c r="C75" s="26" t="s">
        <v>181</v>
      </c>
      <c r="D75" t="s">
        <v>61</v>
      </c>
      <c r="E75" s="27" t="s">
        <v>182</v>
      </c>
      <c r="F75" s="28" t="s">
        <v>118</v>
      </c>
      <c r="G75" s="29">
        <v>1</v>
      </c>
      <c r="H75" s="28">
        <v>1.7034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64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65</v>
      </c>
      <c r="E76" s="27" t="s">
        <v>182</v>
      </c>
    </row>
    <row r="77" ht="39">
      <c r="A77" s="1" t="s">
        <v>66</v>
      </c>
      <c r="E77" s="33" t="s">
        <v>798</v>
      </c>
    </row>
    <row r="78">
      <c r="A78" s="1" t="s">
        <v>68</v>
      </c>
      <c r="E78" s="27" t="s">
        <v>61</v>
      </c>
    </row>
    <row r="79" ht="13">
      <c r="A79" s="1" t="s">
        <v>56</v>
      </c>
      <c r="C79" s="22" t="s">
        <v>212</v>
      </c>
      <c r="E79" s="23" t="s">
        <v>213</v>
      </c>
      <c r="L79" s="24">
        <f>SUMIFS(L80:L87,A80:A87,"P")</f>
        <v>0</v>
      </c>
      <c r="M79" s="24">
        <f>SUMIFS(M80:M87,A80:A87,"P")</f>
        <v>0</v>
      </c>
      <c r="N79" s="25"/>
    </row>
    <row r="80" ht="25">
      <c r="A80" s="1" t="s">
        <v>59</v>
      </c>
      <c r="B80" s="1">
        <v>18</v>
      </c>
      <c r="C80" s="26" t="s">
        <v>214</v>
      </c>
      <c r="D80" t="s">
        <v>61</v>
      </c>
      <c r="E80" s="27" t="s">
        <v>215</v>
      </c>
      <c r="F80" s="28" t="s">
        <v>71</v>
      </c>
      <c r="G80" s="29">
        <v>10</v>
      </c>
      <c r="H80" s="28">
        <v>0.46000000000000002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64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">
      <c r="A81" s="1" t="s">
        <v>65</v>
      </c>
      <c r="E81" s="27" t="s">
        <v>215</v>
      </c>
    </row>
    <row r="82" ht="39">
      <c r="A82" s="1" t="s">
        <v>66</v>
      </c>
      <c r="E82" s="33" t="s">
        <v>782</v>
      </c>
    </row>
    <row r="83">
      <c r="A83" s="1" t="s">
        <v>68</v>
      </c>
      <c r="E83" s="27" t="s">
        <v>61</v>
      </c>
    </row>
    <row r="84" ht="25">
      <c r="A84" s="1" t="s">
        <v>59</v>
      </c>
      <c r="B84" s="1">
        <v>19</v>
      </c>
      <c r="C84" s="26" t="s">
        <v>235</v>
      </c>
      <c r="D84" t="s">
        <v>61</v>
      </c>
      <c r="E84" s="27" t="s">
        <v>236</v>
      </c>
      <c r="F84" s="28" t="s">
        <v>71</v>
      </c>
      <c r="G84" s="29">
        <v>11</v>
      </c>
      <c r="H84" s="28">
        <v>0.1837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64</v>
      </c>
      <c r="O84" s="32">
        <f>M84*AA84</f>
        <v>0</v>
      </c>
      <c r="P84" s="1">
        <v>3</v>
      </c>
      <c r="AA84" s="1">
        <f>IF(P84=1,$O$3,IF(P84=2,$O$4,$O$5))</f>
        <v>0</v>
      </c>
    </row>
    <row r="85" ht="37.5">
      <c r="A85" s="1" t="s">
        <v>65</v>
      </c>
      <c r="E85" s="27" t="s">
        <v>237</v>
      </c>
    </row>
    <row r="86" ht="39">
      <c r="A86" s="1" t="s">
        <v>66</v>
      </c>
      <c r="E86" s="33" t="s">
        <v>799</v>
      </c>
    </row>
    <row r="87">
      <c r="A87" s="1" t="s">
        <v>68</v>
      </c>
      <c r="E87" s="27" t="s">
        <v>61</v>
      </c>
    </row>
    <row r="88" ht="13">
      <c r="A88" s="1" t="s">
        <v>56</v>
      </c>
      <c r="C88" s="22" t="s">
        <v>239</v>
      </c>
      <c r="E88" s="23" t="s">
        <v>240</v>
      </c>
      <c r="L88" s="24">
        <f>SUMIFS(L89:L160,A89:A160,"P")</f>
        <v>0</v>
      </c>
      <c r="M88" s="24">
        <f>SUMIFS(M89:M160,A89:A160,"P")</f>
        <v>0</v>
      </c>
      <c r="N88" s="25"/>
    </row>
    <row r="89">
      <c r="A89" s="1" t="s">
        <v>59</v>
      </c>
      <c r="B89" s="1">
        <v>23</v>
      </c>
      <c r="C89" s="26" t="s">
        <v>800</v>
      </c>
      <c r="D89" t="s">
        <v>61</v>
      </c>
      <c r="E89" s="27" t="s">
        <v>801</v>
      </c>
      <c r="F89" s="28" t="s">
        <v>101</v>
      </c>
      <c r="G89" s="29">
        <v>10.15</v>
      </c>
      <c r="H89" s="28">
        <v>0.00067000000000000002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64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65</v>
      </c>
      <c r="E90" s="27" t="s">
        <v>801</v>
      </c>
    </row>
    <row r="91" ht="26">
      <c r="A91" s="1" t="s">
        <v>66</v>
      </c>
      <c r="E91" s="33" t="s">
        <v>802</v>
      </c>
    </row>
    <row r="92">
      <c r="A92" s="1" t="s">
        <v>68</v>
      </c>
      <c r="E92" s="27" t="s">
        <v>61</v>
      </c>
    </row>
    <row r="93">
      <c r="A93" s="1" t="s">
        <v>59</v>
      </c>
      <c r="B93" s="1">
        <v>26</v>
      </c>
      <c r="C93" s="26" t="s">
        <v>803</v>
      </c>
      <c r="D93" t="s">
        <v>61</v>
      </c>
      <c r="E93" s="27" t="s">
        <v>804</v>
      </c>
      <c r="F93" s="28" t="s">
        <v>186</v>
      </c>
      <c r="G93" s="29">
        <v>1</v>
      </c>
      <c r="H93" s="28">
        <v>0.0073000000000000001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64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65</v>
      </c>
      <c r="E94" s="27" t="s">
        <v>804</v>
      </c>
    </row>
    <row r="95" ht="39">
      <c r="A95" s="1" t="s">
        <v>66</v>
      </c>
      <c r="E95" s="33" t="s">
        <v>805</v>
      </c>
    </row>
    <row r="96">
      <c r="A96" s="1" t="s">
        <v>68</v>
      </c>
      <c r="E96" s="27" t="s">
        <v>61</v>
      </c>
    </row>
    <row r="97" ht="25">
      <c r="A97" s="1" t="s">
        <v>59</v>
      </c>
      <c r="B97" s="1">
        <v>29</v>
      </c>
      <c r="C97" s="26" t="s">
        <v>806</v>
      </c>
      <c r="D97" t="s">
        <v>61</v>
      </c>
      <c r="E97" s="27" t="s">
        <v>807</v>
      </c>
      <c r="F97" s="28" t="s">
        <v>186</v>
      </c>
      <c r="G97" s="29">
        <v>1</v>
      </c>
      <c r="H97" s="28">
        <v>0.0025999999999999999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64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">
      <c r="A98" s="1" t="s">
        <v>65</v>
      </c>
      <c r="E98" s="27" t="s">
        <v>807</v>
      </c>
    </row>
    <row r="99" ht="26">
      <c r="A99" s="1" t="s">
        <v>66</v>
      </c>
      <c r="E99" s="33" t="s">
        <v>808</v>
      </c>
    </row>
    <row r="100">
      <c r="A100" s="1" t="s">
        <v>68</v>
      </c>
      <c r="E100" s="27" t="s">
        <v>61</v>
      </c>
    </row>
    <row r="101">
      <c r="A101" s="1" t="s">
        <v>59</v>
      </c>
      <c r="B101" s="1">
        <v>33</v>
      </c>
      <c r="C101" s="26" t="s">
        <v>716</v>
      </c>
      <c r="D101" t="s">
        <v>61</v>
      </c>
      <c r="E101" s="27" t="s">
        <v>717</v>
      </c>
      <c r="F101" s="28" t="s">
        <v>186</v>
      </c>
      <c r="G101" s="29">
        <v>1</v>
      </c>
      <c r="H101" s="28">
        <v>0.013299999999999999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64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65</v>
      </c>
      <c r="E102" s="27" t="s">
        <v>717</v>
      </c>
    </row>
    <row r="103" ht="26">
      <c r="A103" s="1" t="s">
        <v>66</v>
      </c>
      <c r="E103" s="33" t="s">
        <v>808</v>
      </c>
    </row>
    <row r="104">
      <c r="A104" s="1" t="s">
        <v>68</v>
      </c>
      <c r="E104" s="27" t="s">
        <v>61</v>
      </c>
    </row>
    <row r="105">
      <c r="A105" s="1" t="s">
        <v>59</v>
      </c>
      <c r="B105" s="1">
        <v>34</v>
      </c>
      <c r="C105" s="26" t="s">
        <v>726</v>
      </c>
      <c r="D105" t="s">
        <v>61</v>
      </c>
      <c r="E105" s="27" t="s">
        <v>727</v>
      </c>
      <c r="F105" s="28" t="s">
        <v>186</v>
      </c>
      <c r="G105" s="29">
        <v>1</v>
      </c>
      <c r="H105" s="28">
        <v>0.00089999999999999998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64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65</v>
      </c>
      <c r="E106" s="27" t="s">
        <v>727</v>
      </c>
    </row>
    <row r="107" ht="26">
      <c r="A107" s="1" t="s">
        <v>66</v>
      </c>
      <c r="E107" s="33" t="s">
        <v>808</v>
      </c>
    </row>
    <row r="108">
      <c r="A108" s="1" t="s">
        <v>68</v>
      </c>
      <c r="E108" s="27" t="s">
        <v>61</v>
      </c>
    </row>
    <row r="109">
      <c r="A109" s="1" t="s">
        <v>59</v>
      </c>
      <c r="B109" s="1">
        <v>21</v>
      </c>
      <c r="C109" s="26" t="s">
        <v>809</v>
      </c>
      <c r="D109" t="s">
        <v>61</v>
      </c>
      <c r="E109" s="27" t="s">
        <v>810</v>
      </c>
      <c r="F109" s="28" t="s">
        <v>186</v>
      </c>
      <c r="G109" s="29">
        <v>2</v>
      </c>
      <c r="H109" s="28">
        <v>0.00034000000000000002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64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65</v>
      </c>
      <c r="E110" s="27" t="s">
        <v>810</v>
      </c>
    </row>
    <row r="111" ht="26">
      <c r="A111" s="1" t="s">
        <v>66</v>
      </c>
      <c r="E111" s="33" t="s">
        <v>811</v>
      </c>
    </row>
    <row r="112">
      <c r="A112" s="1" t="s">
        <v>68</v>
      </c>
      <c r="E112" s="27" t="s">
        <v>61</v>
      </c>
    </row>
    <row r="113" ht="25">
      <c r="A113" s="1" t="s">
        <v>59</v>
      </c>
      <c r="B113" s="1">
        <v>20</v>
      </c>
      <c r="C113" s="26" t="s">
        <v>812</v>
      </c>
      <c r="D113" t="s">
        <v>61</v>
      </c>
      <c r="E113" s="27" t="s">
        <v>813</v>
      </c>
      <c r="F113" s="28" t="s">
        <v>186</v>
      </c>
      <c r="G113" s="29">
        <v>2</v>
      </c>
      <c r="H113" s="28">
        <v>0.00021000000000000001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64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37.5">
      <c r="A114" s="1" t="s">
        <v>65</v>
      </c>
      <c r="E114" s="27" t="s">
        <v>814</v>
      </c>
    </row>
    <row r="115" ht="26">
      <c r="A115" s="1" t="s">
        <v>66</v>
      </c>
      <c r="E115" s="33" t="s">
        <v>811</v>
      </c>
    </row>
    <row r="116">
      <c r="A116" s="1" t="s">
        <v>68</v>
      </c>
      <c r="E116" s="27" t="s">
        <v>61</v>
      </c>
    </row>
    <row r="117" ht="25">
      <c r="A117" s="1" t="s">
        <v>59</v>
      </c>
      <c r="B117" s="1">
        <v>22</v>
      </c>
      <c r="C117" s="26" t="s">
        <v>815</v>
      </c>
      <c r="D117" t="s">
        <v>61</v>
      </c>
      <c r="E117" s="27" t="s">
        <v>816</v>
      </c>
      <c r="F117" s="28" t="s">
        <v>101</v>
      </c>
      <c r="G117" s="29">
        <v>10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64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25">
      <c r="A118" s="1" t="s">
        <v>65</v>
      </c>
      <c r="E118" s="27" t="s">
        <v>816</v>
      </c>
    </row>
    <row r="119" ht="26">
      <c r="A119" s="1" t="s">
        <v>66</v>
      </c>
      <c r="E119" s="33" t="s">
        <v>817</v>
      </c>
    </row>
    <row r="120">
      <c r="A120" s="1" t="s">
        <v>68</v>
      </c>
      <c r="E120" s="27" t="s">
        <v>61</v>
      </c>
    </row>
    <row r="121">
      <c r="A121" s="1" t="s">
        <v>59</v>
      </c>
      <c r="B121" s="1">
        <v>24</v>
      </c>
      <c r="C121" s="26" t="s">
        <v>818</v>
      </c>
      <c r="D121" t="s">
        <v>61</v>
      </c>
      <c r="E121" s="27" t="s">
        <v>819</v>
      </c>
      <c r="F121" s="28" t="s">
        <v>186</v>
      </c>
      <c r="G121" s="29">
        <v>1</v>
      </c>
      <c r="H121" s="28">
        <v>0.00067000000000000002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64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65</v>
      </c>
      <c r="E122" s="27" t="s">
        <v>819</v>
      </c>
    </row>
    <row r="123" ht="26">
      <c r="A123" s="1" t="s">
        <v>66</v>
      </c>
      <c r="E123" s="33" t="s">
        <v>808</v>
      </c>
    </row>
    <row r="124">
      <c r="A124" s="1" t="s">
        <v>68</v>
      </c>
      <c r="E124" s="27" t="s">
        <v>61</v>
      </c>
    </row>
    <row r="125" ht="25">
      <c r="A125" s="1" t="s">
        <v>59</v>
      </c>
      <c r="B125" s="1">
        <v>25</v>
      </c>
      <c r="C125" s="26" t="s">
        <v>820</v>
      </c>
      <c r="D125" t="s">
        <v>61</v>
      </c>
      <c r="E125" s="27" t="s">
        <v>821</v>
      </c>
      <c r="F125" s="28" t="s">
        <v>186</v>
      </c>
      <c r="G125" s="29">
        <v>1</v>
      </c>
      <c r="H125" s="28">
        <v>0.00072000000000000005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64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">
      <c r="A126" s="1" t="s">
        <v>65</v>
      </c>
      <c r="E126" s="27" t="s">
        <v>821</v>
      </c>
    </row>
    <row r="127" ht="26">
      <c r="A127" s="1" t="s">
        <v>66</v>
      </c>
      <c r="E127" s="33" t="s">
        <v>808</v>
      </c>
    </row>
    <row r="128">
      <c r="A128" s="1" t="s">
        <v>68</v>
      </c>
      <c r="E128" s="27" t="s">
        <v>61</v>
      </c>
    </row>
    <row r="129" ht="25">
      <c r="A129" s="1" t="s">
        <v>59</v>
      </c>
      <c r="B129" s="1">
        <v>28</v>
      </c>
      <c r="C129" s="26" t="s">
        <v>822</v>
      </c>
      <c r="D129" t="s">
        <v>61</v>
      </c>
      <c r="E129" s="27" t="s">
        <v>823</v>
      </c>
      <c r="F129" s="28" t="s">
        <v>186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64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25">
      <c r="A130" s="1" t="s">
        <v>65</v>
      </c>
      <c r="E130" s="27" t="s">
        <v>823</v>
      </c>
    </row>
    <row r="131" ht="26">
      <c r="A131" s="1" t="s">
        <v>66</v>
      </c>
      <c r="E131" s="33" t="s">
        <v>808</v>
      </c>
    </row>
    <row r="132">
      <c r="A132" s="1" t="s">
        <v>68</v>
      </c>
      <c r="E132" s="27" t="s">
        <v>61</v>
      </c>
    </row>
    <row r="133">
      <c r="A133" s="1" t="s">
        <v>59</v>
      </c>
      <c r="B133" s="1">
        <v>30</v>
      </c>
      <c r="C133" s="26" t="s">
        <v>824</v>
      </c>
      <c r="D133" t="s">
        <v>61</v>
      </c>
      <c r="E133" s="27" t="s">
        <v>825</v>
      </c>
      <c r="F133" s="28" t="s">
        <v>101</v>
      </c>
      <c r="G133" s="29">
        <v>20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64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65</v>
      </c>
      <c r="E134" s="27" t="s">
        <v>825</v>
      </c>
    </row>
    <row r="135" ht="65">
      <c r="A135" s="1" t="s">
        <v>66</v>
      </c>
      <c r="E135" s="33" t="s">
        <v>826</v>
      </c>
    </row>
    <row r="136">
      <c r="A136" s="1" t="s">
        <v>68</v>
      </c>
      <c r="E136" s="27" t="s">
        <v>61</v>
      </c>
    </row>
    <row r="137">
      <c r="A137" s="1" t="s">
        <v>59</v>
      </c>
      <c r="B137" s="1">
        <v>31</v>
      </c>
      <c r="C137" s="26" t="s">
        <v>748</v>
      </c>
      <c r="D137" t="s">
        <v>61</v>
      </c>
      <c r="E137" s="27" t="s">
        <v>749</v>
      </c>
      <c r="F137" s="28" t="s">
        <v>101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64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65</v>
      </c>
      <c r="E138" s="27" t="s">
        <v>749</v>
      </c>
    </row>
    <row r="139" ht="26">
      <c r="A139" s="1" t="s">
        <v>66</v>
      </c>
      <c r="E139" s="33" t="s">
        <v>817</v>
      </c>
    </row>
    <row r="140">
      <c r="A140" s="1" t="s">
        <v>68</v>
      </c>
      <c r="E140" s="27" t="s">
        <v>61</v>
      </c>
    </row>
    <row r="141">
      <c r="A141" s="1" t="s">
        <v>59</v>
      </c>
      <c r="B141" s="1">
        <v>32</v>
      </c>
      <c r="C141" s="26" t="s">
        <v>757</v>
      </c>
      <c r="D141" t="s">
        <v>61</v>
      </c>
      <c r="E141" s="27" t="s">
        <v>758</v>
      </c>
      <c r="F141" s="28" t="s">
        <v>186</v>
      </c>
      <c r="G141" s="29">
        <v>1</v>
      </c>
      <c r="H141" s="28">
        <v>0.040000000000000001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64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65</v>
      </c>
      <c r="E142" s="27" t="s">
        <v>758</v>
      </c>
    </row>
    <row r="143" ht="26">
      <c r="A143" s="1" t="s">
        <v>66</v>
      </c>
      <c r="E143" s="33" t="s">
        <v>808</v>
      </c>
    </row>
    <row r="144">
      <c r="A144" s="1" t="s">
        <v>68</v>
      </c>
      <c r="E144" s="27" t="s">
        <v>61</v>
      </c>
    </row>
    <row r="145">
      <c r="A145" s="1" t="s">
        <v>59</v>
      </c>
      <c r="B145" s="1">
        <v>35</v>
      </c>
      <c r="C145" s="26" t="s">
        <v>761</v>
      </c>
      <c r="D145" t="s">
        <v>61</v>
      </c>
      <c r="E145" s="27" t="s">
        <v>762</v>
      </c>
      <c r="F145" s="28" t="s">
        <v>186</v>
      </c>
      <c r="G145" s="29">
        <v>1</v>
      </c>
      <c r="H145" s="28">
        <v>0.00033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64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65</v>
      </c>
      <c r="E146" s="27" t="s">
        <v>762</v>
      </c>
    </row>
    <row r="147" ht="26">
      <c r="A147" s="1" t="s">
        <v>66</v>
      </c>
      <c r="E147" s="33" t="s">
        <v>808</v>
      </c>
    </row>
    <row r="148">
      <c r="A148" s="1" t="s">
        <v>68</v>
      </c>
      <c r="E148" s="27" t="s">
        <v>61</v>
      </c>
    </row>
    <row r="149">
      <c r="A149" s="1" t="s">
        <v>59</v>
      </c>
      <c r="B149" s="1">
        <v>36</v>
      </c>
      <c r="C149" s="26" t="s">
        <v>764</v>
      </c>
      <c r="D149" t="s">
        <v>61</v>
      </c>
      <c r="E149" s="27" t="s">
        <v>765</v>
      </c>
      <c r="F149" s="28" t="s">
        <v>101</v>
      </c>
      <c r="G149" s="29">
        <v>13</v>
      </c>
      <c r="H149" s="28">
        <v>0.00019000000000000001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64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65</v>
      </c>
      <c r="E150" s="27" t="s">
        <v>765</v>
      </c>
    </row>
    <row r="151" ht="39">
      <c r="A151" s="1" t="s">
        <v>66</v>
      </c>
      <c r="E151" s="33" t="s">
        <v>827</v>
      </c>
    </row>
    <row r="152">
      <c r="A152" s="1" t="s">
        <v>68</v>
      </c>
      <c r="E152" s="27" t="s">
        <v>61</v>
      </c>
    </row>
    <row r="153">
      <c r="A153" s="1" t="s">
        <v>59</v>
      </c>
      <c r="B153" s="1">
        <v>37</v>
      </c>
      <c r="C153" s="26" t="s">
        <v>767</v>
      </c>
      <c r="D153" t="s">
        <v>61</v>
      </c>
      <c r="E153" s="27" t="s">
        <v>768</v>
      </c>
      <c r="F153" s="28" t="s">
        <v>101</v>
      </c>
      <c r="G153" s="29">
        <v>11</v>
      </c>
      <c r="H153" s="28">
        <v>6.9999999999999994E-05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65</v>
      </c>
      <c r="E154" s="27" t="s">
        <v>768</v>
      </c>
    </row>
    <row r="155" ht="39">
      <c r="A155" s="1" t="s">
        <v>66</v>
      </c>
      <c r="E155" s="33" t="s">
        <v>828</v>
      </c>
    </row>
    <row r="156">
      <c r="A156" s="1" t="s">
        <v>68</v>
      </c>
      <c r="E156" s="27" t="s">
        <v>61</v>
      </c>
    </row>
    <row r="157" ht="25">
      <c r="A157" s="1" t="s">
        <v>59</v>
      </c>
      <c r="B157" s="1">
        <v>27</v>
      </c>
      <c r="C157" s="26" t="s">
        <v>829</v>
      </c>
      <c r="D157" t="s">
        <v>61</v>
      </c>
      <c r="E157" s="27" t="s">
        <v>830</v>
      </c>
      <c r="F157" s="28" t="s">
        <v>186</v>
      </c>
      <c r="G157" s="29">
        <v>1</v>
      </c>
      <c r="H157" s="28">
        <v>0.0030000000000000001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340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">
      <c r="A158" s="1" t="s">
        <v>65</v>
      </c>
      <c r="E158" s="27" t="s">
        <v>830</v>
      </c>
    </row>
    <row r="159" ht="39">
      <c r="A159" s="1" t="s">
        <v>66</v>
      </c>
      <c r="E159" s="33" t="s">
        <v>831</v>
      </c>
    </row>
    <row r="160">
      <c r="A160" s="1" t="s">
        <v>68</v>
      </c>
      <c r="E160" s="27" t="s">
        <v>61</v>
      </c>
    </row>
    <row r="161" ht="13">
      <c r="A161" s="1" t="s">
        <v>56</v>
      </c>
      <c r="C161" s="22" t="s">
        <v>350</v>
      </c>
      <c r="E161" s="23" t="s">
        <v>351</v>
      </c>
      <c r="L161" s="24">
        <f>SUMIFS(L162:L173,A162:A173,"P")</f>
        <v>0</v>
      </c>
      <c r="M161" s="24">
        <f>SUMIFS(M162:M173,A162:A173,"P")</f>
        <v>0</v>
      </c>
      <c r="N161" s="25"/>
    </row>
    <row r="162" ht="25">
      <c r="A162" s="1" t="s">
        <v>59</v>
      </c>
      <c r="B162" s="1">
        <v>39</v>
      </c>
      <c r="C162" s="26" t="s">
        <v>352</v>
      </c>
      <c r="D162" t="s">
        <v>61</v>
      </c>
      <c r="E162" s="27" t="s">
        <v>353</v>
      </c>
      <c r="F162" s="28" t="s">
        <v>144</v>
      </c>
      <c r="G162" s="29">
        <v>2.8999999999999999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64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">
      <c r="A163" s="1" t="s">
        <v>65</v>
      </c>
      <c r="E163" s="27" t="s">
        <v>353</v>
      </c>
    </row>
    <row r="164" ht="39">
      <c r="A164" s="1" t="s">
        <v>66</v>
      </c>
      <c r="E164" s="33" t="s">
        <v>832</v>
      </c>
    </row>
    <row r="165">
      <c r="A165" s="1" t="s">
        <v>68</v>
      </c>
      <c r="E165" s="27" t="s">
        <v>61</v>
      </c>
    </row>
    <row r="166" ht="25">
      <c r="A166" s="1" t="s">
        <v>59</v>
      </c>
      <c r="B166" s="1">
        <v>40</v>
      </c>
      <c r="C166" s="26" t="s">
        <v>355</v>
      </c>
      <c r="D166" t="s">
        <v>61</v>
      </c>
      <c r="E166" s="27" t="s">
        <v>356</v>
      </c>
      <c r="F166" s="28" t="s">
        <v>144</v>
      </c>
      <c r="G166" s="29">
        <v>11.6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64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 ht="25">
      <c r="A167" s="1" t="s">
        <v>65</v>
      </c>
      <c r="E167" s="27" t="s">
        <v>356</v>
      </c>
    </row>
    <row r="168" ht="39">
      <c r="A168" s="1" t="s">
        <v>66</v>
      </c>
      <c r="E168" s="33" t="s">
        <v>833</v>
      </c>
    </row>
    <row r="169">
      <c r="A169" s="1" t="s">
        <v>68</v>
      </c>
      <c r="E169" s="27" t="s">
        <v>61</v>
      </c>
    </row>
    <row r="170" ht="25">
      <c r="A170" s="1" t="s">
        <v>59</v>
      </c>
      <c r="B170" s="1">
        <v>41</v>
      </c>
      <c r="C170" s="26" t="s">
        <v>370</v>
      </c>
      <c r="D170" t="s">
        <v>61</v>
      </c>
      <c r="E170" s="27" t="s">
        <v>143</v>
      </c>
      <c r="F170" s="28" t="s">
        <v>144</v>
      </c>
      <c r="G170" s="29">
        <v>2.8999999999999999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64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">
      <c r="A171" s="1" t="s">
        <v>65</v>
      </c>
      <c r="E171" s="27" t="s">
        <v>143</v>
      </c>
    </row>
    <row r="172" ht="26">
      <c r="A172" s="1" t="s">
        <v>66</v>
      </c>
      <c r="E172" s="33" t="s">
        <v>834</v>
      </c>
    </row>
    <row r="173">
      <c r="A173" s="1" t="s">
        <v>68</v>
      </c>
      <c r="E173" s="27" t="s">
        <v>61</v>
      </c>
    </row>
    <row r="174" ht="13">
      <c r="A174" s="1" t="s">
        <v>56</v>
      </c>
      <c r="C174" s="22" t="s">
        <v>375</v>
      </c>
      <c r="E174" s="23" t="s">
        <v>376</v>
      </c>
      <c r="L174" s="24">
        <f>SUMIFS(L175:L178,A175:A178,"P")</f>
        <v>0</v>
      </c>
      <c r="M174" s="24">
        <f>SUMIFS(M175:M178,A175:A178,"P")</f>
        <v>0</v>
      </c>
      <c r="N174" s="25"/>
    </row>
    <row r="175" ht="37.5">
      <c r="A175" s="1" t="s">
        <v>59</v>
      </c>
      <c r="B175" s="1">
        <v>38</v>
      </c>
      <c r="C175" s="26" t="s">
        <v>483</v>
      </c>
      <c r="D175" t="s">
        <v>61</v>
      </c>
      <c r="E175" s="27" t="s">
        <v>484</v>
      </c>
      <c r="F175" s="28" t="s">
        <v>144</v>
      </c>
      <c r="G175" s="29">
        <v>30.818999999999999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64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 ht="37.5">
      <c r="A176" s="1" t="s">
        <v>65</v>
      </c>
      <c r="E176" s="27" t="s">
        <v>485</v>
      </c>
    </row>
    <row r="177">
      <c r="A177" s="1" t="s">
        <v>66</v>
      </c>
    </row>
    <row r="178">
      <c r="A178" s="1" t="s">
        <v>68</v>
      </c>
      <c r="E178" s="27" t="s">
        <v>61</v>
      </c>
    </row>
    <row r="179" ht="13">
      <c r="A179" s="1" t="s">
        <v>56</v>
      </c>
      <c r="C179" s="22" t="s">
        <v>379</v>
      </c>
      <c r="E179" s="23" t="s">
        <v>380</v>
      </c>
      <c r="L179" s="24">
        <f>SUMIFS(L180:L183,A180:A183,"P")</f>
        <v>0</v>
      </c>
      <c r="M179" s="24">
        <f>SUMIFS(M180:M183,A180:A183,"P")</f>
        <v>0</v>
      </c>
      <c r="N179" s="25"/>
    </row>
    <row r="180">
      <c r="A180" s="1" t="s">
        <v>59</v>
      </c>
      <c r="B180" s="1">
        <v>42</v>
      </c>
      <c r="C180" s="26" t="s">
        <v>381</v>
      </c>
      <c r="D180" t="s">
        <v>61</v>
      </c>
      <c r="E180" s="27" t="s">
        <v>380</v>
      </c>
      <c r="F180" s="28" t="s">
        <v>382</v>
      </c>
      <c r="G180" s="29">
        <v>1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/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65</v>
      </c>
      <c r="E181" s="27" t="s">
        <v>380</v>
      </c>
    </row>
    <row r="182">
      <c r="A182" s="1" t="s">
        <v>66</v>
      </c>
    </row>
    <row r="183" ht="187.5">
      <c r="A183" s="1" t="s">
        <v>68</v>
      </c>
      <c r="E183" s="27" t="s">
        <v>383</v>
      </c>
    </row>
    <row r="184" ht="13">
      <c r="A184" s="1" t="s">
        <v>56</v>
      </c>
      <c r="C184" s="22" t="s">
        <v>384</v>
      </c>
      <c r="E184" s="23" t="s">
        <v>385</v>
      </c>
      <c r="L184" s="24">
        <f>SUMIFS(L185:L188,A185:A188,"P")</f>
        <v>0</v>
      </c>
      <c r="M184" s="24">
        <f>SUMIFS(M185:M188,A185:A188,"P")</f>
        <v>0</v>
      </c>
      <c r="N184" s="25"/>
    </row>
    <row r="185">
      <c r="A185" s="1" t="s">
        <v>59</v>
      </c>
      <c r="B185" s="1">
        <v>43</v>
      </c>
      <c r="C185" s="26" t="s">
        <v>386</v>
      </c>
      <c r="D185" t="s">
        <v>61</v>
      </c>
      <c r="E185" s="27" t="s">
        <v>387</v>
      </c>
      <c r="F185" s="28" t="s">
        <v>382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/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65</v>
      </c>
      <c r="E186" s="27" t="s">
        <v>387</v>
      </c>
    </row>
    <row r="187">
      <c r="A187" s="1" t="s">
        <v>66</v>
      </c>
    </row>
    <row r="188" ht="62.5">
      <c r="A188" s="1" t="s">
        <v>68</v>
      </c>
      <c r="E188" s="27" t="s">
        <v>388</v>
      </c>
    </row>
    <row r="189" ht="13">
      <c r="A189" s="1" t="s">
        <v>56</v>
      </c>
      <c r="C189" s="22" t="s">
        <v>389</v>
      </c>
      <c r="E189" s="23" t="s">
        <v>390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59</v>
      </c>
      <c r="B190" s="1">
        <v>44</v>
      </c>
      <c r="C190" s="26" t="s">
        <v>391</v>
      </c>
      <c r="D190" t="s">
        <v>61</v>
      </c>
      <c r="E190" s="27" t="s">
        <v>390</v>
      </c>
      <c r="F190" s="28" t="s">
        <v>382</v>
      </c>
      <c r="G190" s="29">
        <v>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/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65</v>
      </c>
      <c r="E191" s="27" t="s">
        <v>390</v>
      </c>
    </row>
    <row r="192">
      <c r="A192" s="1" t="s">
        <v>66</v>
      </c>
    </row>
    <row r="193">
      <c r="A193" s="1" t="s">
        <v>68</v>
      </c>
      <c r="E193" s="27" t="s">
        <v>61</v>
      </c>
    </row>
  </sheetData>
  <sheetProtection sheet="1" objects="1" scenarios="1" spinCount="100000" saltValue="UI2w3flVG7hYVAOqkbvjIzfDF4PCGL+34C0Qdp69dx3XgXm0Wm8wm+i3cJZoclr3mWtlkJHC5zNe9QNkERP6yw==" hashValue="kZCEG6JNrsE9+1zhbUQcLJPt06X4gSp1yuFQJFyneGREJzSpzw9TRt65IMw89wfDTSBGWg1MwQAhX09HXPq1oQ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35</v>
      </c>
      <c r="B3" s="17" t="s">
        <v>36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37</v>
      </c>
      <c r="B4" s="17" t="s">
        <v>38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39</v>
      </c>
      <c r="B5" s="9" t="s">
        <v>40</v>
      </c>
      <c r="C5" s="9" t="s">
        <v>41</v>
      </c>
      <c r="D5" s="9" t="s">
        <v>42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  <c r="J5" s="21"/>
      <c r="K5" s="21"/>
      <c r="L5" s="9" t="s">
        <v>48</v>
      </c>
      <c r="M5" s="21"/>
      <c r="N5" s="9" t="s">
        <v>49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51</v>
      </c>
      <c r="K7" s="9" t="s">
        <v>52</v>
      </c>
      <c r="L7" s="9" t="s">
        <v>51</v>
      </c>
      <c r="M7" s="9" t="s">
        <v>52</v>
      </c>
      <c r="N7" s="9"/>
      <c r="S7" s="1" t="s">
        <v>53</v>
      </c>
      <c r="T7">
        <f>COUNTIFS(L8:L206,"=0",A8:A206,"P")+COUNTIFS(L8:L206,"",A8:A206,"P")+SUM(Q8:Q206)</f>
        <v>0</v>
      </c>
    </row>
    <row r="8" ht="13">
      <c r="A8" s="1" t="s">
        <v>54</v>
      </c>
      <c r="C8" s="22" t="s">
        <v>835</v>
      </c>
      <c r="E8" s="23" t="s">
        <v>29</v>
      </c>
      <c r="L8" s="24">
        <f>L9+L66+L83+L92+L173+L186+L191+L196+L201</f>
        <v>0</v>
      </c>
      <c r="M8" s="24">
        <f>M9+M66+M83+M92+M173+M186+M191+M196+M201</f>
        <v>0</v>
      </c>
      <c r="N8" s="25"/>
    </row>
    <row r="9" ht="13">
      <c r="A9" s="1" t="s">
        <v>56</v>
      </c>
      <c r="C9" s="22" t="s">
        <v>57</v>
      </c>
      <c r="E9" s="23" t="s">
        <v>58</v>
      </c>
      <c r="L9" s="24">
        <f>SUMIFS(L10:L65,A10:A65,"P")</f>
        <v>0</v>
      </c>
      <c r="M9" s="24">
        <f>SUMIFS(M10:M65,A10:A65,"P")</f>
        <v>0</v>
      </c>
      <c r="N9" s="25"/>
    </row>
    <row r="10" ht="25">
      <c r="A10" s="1" t="s">
        <v>59</v>
      </c>
      <c r="B10" s="1">
        <v>1</v>
      </c>
      <c r="C10" s="26" t="s">
        <v>69</v>
      </c>
      <c r="D10" t="s">
        <v>61</v>
      </c>
      <c r="E10" s="27" t="s">
        <v>70</v>
      </c>
      <c r="F10" s="28" t="s">
        <v>71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64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7.5">
      <c r="A11" s="1" t="s">
        <v>65</v>
      </c>
      <c r="E11" s="27" t="s">
        <v>72</v>
      </c>
    </row>
    <row r="12" ht="39">
      <c r="A12" s="1" t="s">
        <v>66</v>
      </c>
      <c r="E12" s="33" t="s">
        <v>836</v>
      </c>
    </row>
    <row r="13">
      <c r="A13" s="1" t="s">
        <v>68</v>
      </c>
      <c r="E13" s="27" t="s">
        <v>61</v>
      </c>
    </row>
    <row r="14" ht="25">
      <c r="A14" s="1" t="s">
        <v>59</v>
      </c>
      <c r="B14" s="1">
        <v>2</v>
      </c>
      <c r="C14" s="26" t="s">
        <v>74</v>
      </c>
      <c r="D14" t="s">
        <v>61</v>
      </c>
      <c r="E14" s="27" t="s">
        <v>75</v>
      </c>
      <c r="F14" s="28" t="s">
        <v>71</v>
      </c>
      <c r="G14" s="29">
        <v>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7.5">
      <c r="A15" s="1" t="s">
        <v>65</v>
      </c>
      <c r="E15" s="27" t="s">
        <v>76</v>
      </c>
    </row>
    <row r="16" ht="39">
      <c r="A16" s="1" t="s">
        <v>66</v>
      </c>
      <c r="E16" s="33" t="s">
        <v>837</v>
      </c>
    </row>
    <row r="17">
      <c r="A17" s="1" t="s">
        <v>68</v>
      </c>
      <c r="E17" s="27" t="s">
        <v>61</v>
      </c>
    </row>
    <row r="18" ht="25">
      <c r="A18" s="1" t="s">
        <v>59</v>
      </c>
      <c r="B18" s="1">
        <v>3</v>
      </c>
      <c r="C18" s="26" t="s">
        <v>784</v>
      </c>
      <c r="D18" t="s">
        <v>61</v>
      </c>
      <c r="E18" s="27" t="s">
        <v>785</v>
      </c>
      <c r="F18" s="28" t="s">
        <v>118</v>
      </c>
      <c r="G18" s="29">
        <v>22.5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64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65</v>
      </c>
      <c r="E19" s="27" t="s">
        <v>785</v>
      </c>
    </row>
    <row r="20" ht="39">
      <c r="A20" s="1" t="s">
        <v>66</v>
      </c>
      <c r="E20" s="33" t="s">
        <v>838</v>
      </c>
    </row>
    <row r="21">
      <c r="A21" s="1" t="s">
        <v>68</v>
      </c>
      <c r="E21" s="27" t="s">
        <v>61</v>
      </c>
    </row>
    <row r="22" ht="25">
      <c r="A22" s="1" t="s">
        <v>59</v>
      </c>
      <c r="B22" s="1">
        <v>4</v>
      </c>
      <c r="C22" s="26" t="s">
        <v>494</v>
      </c>
      <c r="D22" t="s">
        <v>61</v>
      </c>
      <c r="E22" s="27" t="s">
        <v>495</v>
      </c>
      <c r="F22" s="28" t="s">
        <v>118</v>
      </c>
      <c r="G22" s="29">
        <v>2.5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64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65</v>
      </c>
      <c r="E23" s="27" t="s">
        <v>495</v>
      </c>
    </row>
    <row r="24" ht="39">
      <c r="A24" s="1" t="s">
        <v>66</v>
      </c>
      <c r="E24" s="33" t="s">
        <v>839</v>
      </c>
    </row>
    <row r="25">
      <c r="A25" s="1" t="s">
        <v>68</v>
      </c>
      <c r="E25" s="27" t="s">
        <v>61</v>
      </c>
    </row>
    <row r="26" ht="25">
      <c r="A26" s="1" t="s">
        <v>59</v>
      </c>
      <c r="B26" s="1">
        <v>5</v>
      </c>
      <c r="C26" s="26" t="s">
        <v>128</v>
      </c>
      <c r="D26" t="s">
        <v>61</v>
      </c>
      <c r="E26" s="27" t="s">
        <v>129</v>
      </c>
      <c r="F26" s="28" t="s">
        <v>71</v>
      </c>
      <c r="G26" s="29">
        <v>64</v>
      </c>
      <c r="H26" s="28">
        <v>0.00058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64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65</v>
      </c>
      <c r="E27" s="27" t="s">
        <v>129</v>
      </c>
    </row>
    <row r="28" ht="26">
      <c r="A28" s="1" t="s">
        <v>66</v>
      </c>
      <c r="E28" s="33" t="s">
        <v>840</v>
      </c>
    </row>
    <row r="29">
      <c r="A29" s="1" t="s">
        <v>68</v>
      </c>
      <c r="E29" s="27" t="s">
        <v>61</v>
      </c>
    </row>
    <row r="30" ht="25">
      <c r="A30" s="1" t="s">
        <v>59</v>
      </c>
      <c r="B30" s="1">
        <v>6</v>
      </c>
      <c r="C30" s="26" t="s">
        <v>131</v>
      </c>
      <c r="D30" t="s">
        <v>61</v>
      </c>
      <c r="E30" s="27" t="s">
        <v>132</v>
      </c>
      <c r="F30" s="28" t="s">
        <v>71</v>
      </c>
      <c r="G30" s="29">
        <v>64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64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65</v>
      </c>
      <c r="E31" s="27" t="s">
        <v>132</v>
      </c>
    </row>
    <row r="32" ht="26">
      <c r="A32" s="1" t="s">
        <v>66</v>
      </c>
      <c r="E32" s="33" t="s">
        <v>840</v>
      </c>
    </row>
    <row r="33">
      <c r="A33" s="1" t="s">
        <v>68</v>
      </c>
      <c r="E33" s="27" t="s">
        <v>61</v>
      </c>
    </row>
    <row r="34" ht="25">
      <c r="A34" s="1" t="s">
        <v>59</v>
      </c>
      <c r="B34" s="1">
        <v>7</v>
      </c>
      <c r="C34" s="26" t="s">
        <v>137</v>
      </c>
      <c r="D34" t="s">
        <v>61</v>
      </c>
      <c r="E34" s="27" t="s">
        <v>134</v>
      </c>
      <c r="F34" s="28" t="s">
        <v>118</v>
      </c>
      <c r="G34" s="29">
        <v>25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64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7.5">
      <c r="A35" s="1" t="s">
        <v>65</v>
      </c>
      <c r="E35" s="27" t="s">
        <v>138</v>
      </c>
    </row>
    <row r="36" ht="26">
      <c r="A36" s="1" t="s">
        <v>66</v>
      </c>
      <c r="E36" s="33" t="s">
        <v>841</v>
      </c>
    </row>
    <row r="37">
      <c r="A37" s="1" t="s">
        <v>68</v>
      </c>
      <c r="E37" s="27" t="s">
        <v>61</v>
      </c>
    </row>
    <row r="38" ht="25">
      <c r="A38" s="1" t="s">
        <v>59</v>
      </c>
      <c r="B38" s="1">
        <v>8</v>
      </c>
      <c r="C38" s="26" t="s">
        <v>142</v>
      </c>
      <c r="D38" t="s">
        <v>61</v>
      </c>
      <c r="E38" s="27" t="s">
        <v>143</v>
      </c>
      <c r="F38" s="28" t="s">
        <v>144</v>
      </c>
      <c r="G38" s="29">
        <v>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64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65</v>
      </c>
      <c r="E39" s="27" t="s">
        <v>143</v>
      </c>
    </row>
    <row r="40" ht="26">
      <c r="A40" s="1" t="s">
        <v>66</v>
      </c>
      <c r="E40" s="33" t="s">
        <v>842</v>
      </c>
    </row>
    <row r="41">
      <c r="A41" s="1" t="s">
        <v>68</v>
      </c>
      <c r="E41" s="27" t="s">
        <v>61</v>
      </c>
    </row>
    <row r="42" ht="25">
      <c r="A42" s="1" t="s">
        <v>59</v>
      </c>
      <c r="B42" s="1">
        <v>9</v>
      </c>
      <c r="C42" s="26" t="s">
        <v>146</v>
      </c>
      <c r="D42" t="s">
        <v>61</v>
      </c>
      <c r="E42" s="27" t="s">
        <v>147</v>
      </c>
      <c r="F42" s="28" t="s">
        <v>118</v>
      </c>
      <c r="G42" s="29">
        <v>25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64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65</v>
      </c>
      <c r="E43" s="27" t="s">
        <v>147</v>
      </c>
    </row>
    <row r="44" ht="26">
      <c r="A44" s="1" t="s">
        <v>66</v>
      </c>
      <c r="E44" s="33" t="s">
        <v>843</v>
      </c>
    </row>
    <row r="45">
      <c r="A45" s="1" t="s">
        <v>68</v>
      </c>
      <c r="E45" s="27" t="s">
        <v>61</v>
      </c>
    </row>
    <row r="46" ht="25">
      <c r="A46" s="1" t="s">
        <v>59</v>
      </c>
      <c r="B46" s="1">
        <v>10</v>
      </c>
      <c r="C46" s="26" t="s">
        <v>149</v>
      </c>
      <c r="D46" t="s">
        <v>61</v>
      </c>
      <c r="E46" s="27" t="s">
        <v>150</v>
      </c>
      <c r="F46" s="28" t="s">
        <v>118</v>
      </c>
      <c r="G46" s="29">
        <v>16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64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65</v>
      </c>
      <c r="E47" s="27" t="s">
        <v>150</v>
      </c>
    </row>
    <row r="48" ht="39">
      <c r="A48" s="1" t="s">
        <v>66</v>
      </c>
      <c r="E48" s="33" t="s">
        <v>844</v>
      </c>
    </row>
    <row r="49">
      <c r="A49" s="1" t="s">
        <v>68</v>
      </c>
      <c r="E49" s="27" t="s">
        <v>61</v>
      </c>
    </row>
    <row r="50" ht="25">
      <c r="A50" s="1" t="s">
        <v>59</v>
      </c>
      <c r="B50" s="1">
        <v>12</v>
      </c>
      <c r="C50" s="26" t="s">
        <v>152</v>
      </c>
      <c r="D50" t="s">
        <v>61</v>
      </c>
      <c r="E50" s="27" t="s">
        <v>153</v>
      </c>
      <c r="F50" s="28" t="s">
        <v>118</v>
      </c>
      <c r="G50" s="29">
        <v>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64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7.5">
      <c r="A51" s="1" t="s">
        <v>65</v>
      </c>
      <c r="E51" s="27" t="s">
        <v>154</v>
      </c>
    </row>
    <row r="52" ht="39">
      <c r="A52" s="1" t="s">
        <v>66</v>
      </c>
      <c r="E52" s="33" t="s">
        <v>845</v>
      </c>
    </row>
    <row r="53">
      <c r="A53" s="1" t="s">
        <v>68</v>
      </c>
      <c r="E53" s="27" t="s">
        <v>61</v>
      </c>
    </row>
    <row r="54">
      <c r="A54" s="1" t="s">
        <v>59</v>
      </c>
      <c r="B54" s="1">
        <v>14</v>
      </c>
      <c r="C54" s="26" t="s">
        <v>156</v>
      </c>
      <c r="D54" t="s">
        <v>61</v>
      </c>
      <c r="E54" s="27" t="s">
        <v>157</v>
      </c>
      <c r="F54" s="28" t="s">
        <v>71</v>
      </c>
      <c r="G54" s="29">
        <v>20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64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65</v>
      </c>
      <c r="E55" s="27" t="s">
        <v>157</v>
      </c>
    </row>
    <row r="56" ht="39">
      <c r="A56" s="1" t="s">
        <v>66</v>
      </c>
      <c r="E56" s="33" t="s">
        <v>846</v>
      </c>
    </row>
    <row r="57">
      <c r="A57" s="1" t="s">
        <v>68</v>
      </c>
      <c r="E57" s="27" t="s">
        <v>61</v>
      </c>
    </row>
    <row r="58">
      <c r="A58" s="1" t="s">
        <v>59</v>
      </c>
      <c r="B58" s="1">
        <v>13</v>
      </c>
      <c r="C58" s="26" t="s">
        <v>165</v>
      </c>
      <c r="D58" t="s">
        <v>61</v>
      </c>
      <c r="E58" s="27" t="s">
        <v>166</v>
      </c>
      <c r="F58" s="28" t="s">
        <v>144</v>
      </c>
      <c r="G58" s="29">
        <v>14</v>
      </c>
      <c r="H58" s="28">
        <v>1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64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65</v>
      </c>
      <c r="E59" s="27" t="s">
        <v>166</v>
      </c>
    </row>
    <row r="60" ht="26">
      <c r="A60" s="1" t="s">
        <v>66</v>
      </c>
      <c r="E60" s="33" t="s">
        <v>847</v>
      </c>
    </row>
    <row r="61">
      <c r="A61" s="1" t="s">
        <v>68</v>
      </c>
      <c r="E61" s="27" t="s">
        <v>61</v>
      </c>
    </row>
    <row r="62">
      <c r="A62" s="1" t="s">
        <v>59</v>
      </c>
      <c r="B62" s="1">
        <v>11</v>
      </c>
      <c r="C62" s="26" t="s">
        <v>168</v>
      </c>
      <c r="D62" t="s">
        <v>61</v>
      </c>
      <c r="E62" s="27" t="s">
        <v>169</v>
      </c>
      <c r="F62" s="28" t="s">
        <v>144</v>
      </c>
      <c r="G62" s="29">
        <v>32</v>
      </c>
      <c r="H62" s="28">
        <v>1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64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65</v>
      </c>
      <c r="E63" s="27" t="s">
        <v>169</v>
      </c>
    </row>
    <row r="64" ht="26">
      <c r="A64" s="1" t="s">
        <v>66</v>
      </c>
      <c r="E64" s="33" t="s">
        <v>848</v>
      </c>
    </row>
    <row r="65">
      <c r="A65" s="1" t="s">
        <v>68</v>
      </c>
      <c r="E65" s="27" t="s">
        <v>61</v>
      </c>
    </row>
    <row r="66" ht="13">
      <c r="A66" s="1" t="s">
        <v>56</v>
      </c>
      <c r="C66" s="22" t="s">
        <v>179</v>
      </c>
      <c r="E66" s="23" t="s">
        <v>180</v>
      </c>
      <c r="L66" s="24">
        <f>SUMIFS(L67:L82,A67:A82,"P")</f>
        <v>0</v>
      </c>
      <c r="M66" s="24">
        <f>SUMIFS(M67:M82,A67:A82,"P")</f>
        <v>0</v>
      </c>
      <c r="N66" s="25"/>
    </row>
    <row r="67">
      <c r="A67" s="1" t="s">
        <v>59</v>
      </c>
      <c r="B67" s="1">
        <v>15</v>
      </c>
      <c r="C67" s="26" t="s">
        <v>181</v>
      </c>
      <c r="D67" t="s">
        <v>61</v>
      </c>
      <c r="E67" s="27" t="s">
        <v>182</v>
      </c>
      <c r="F67" s="28" t="s">
        <v>118</v>
      </c>
      <c r="G67" s="29">
        <v>2</v>
      </c>
      <c r="H67" s="28">
        <v>1.7034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65</v>
      </c>
      <c r="E68" s="27" t="s">
        <v>182</v>
      </c>
    </row>
    <row r="69" ht="39">
      <c r="A69" s="1" t="s">
        <v>66</v>
      </c>
      <c r="E69" s="33" t="s">
        <v>849</v>
      </c>
    </row>
    <row r="70">
      <c r="A70" s="1" t="s">
        <v>68</v>
      </c>
      <c r="E70" s="27" t="s">
        <v>61</v>
      </c>
    </row>
    <row r="71" ht="25">
      <c r="A71" s="1" t="s">
        <v>59</v>
      </c>
      <c r="B71" s="1">
        <v>16</v>
      </c>
      <c r="C71" s="26" t="s">
        <v>188</v>
      </c>
      <c r="D71" t="s">
        <v>61</v>
      </c>
      <c r="E71" s="27" t="s">
        <v>189</v>
      </c>
      <c r="F71" s="28" t="s">
        <v>118</v>
      </c>
      <c r="G71" s="29">
        <v>0.12</v>
      </c>
      <c r="H71" s="28">
        <v>2.3010199999999998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64</v>
      </c>
      <c r="O71" s="32">
        <f>M71*AA71</f>
        <v>0</v>
      </c>
      <c r="P71" s="1">
        <v>3</v>
      </c>
      <c r="AA71" s="1">
        <f>IF(P71=1,$O$3,IF(P71=2,$O$4,$O$5))</f>
        <v>0</v>
      </c>
    </row>
    <row r="72" ht="37.5">
      <c r="A72" s="1" t="s">
        <v>65</v>
      </c>
      <c r="E72" s="27" t="s">
        <v>190</v>
      </c>
    </row>
    <row r="73" ht="39">
      <c r="A73" s="1" t="s">
        <v>66</v>
      </c>
      <c r="E73" s="33" t="s">
        <v>850</v>
      </c>
    </row>
    <row r="74">
      <c r="A74" s="1" t="s">
        <v>68</v>
      </c>
      <c r="E74" s="27" t="s">
        <v>61</v>
      </c>
    </row>
    <row r="75" ht="25">
      <c r="A75" s="1" t="s">
        <v>59</v>
      </c>
      <c r="B75" s="1">
        <v>17</v>
      </c>
      <c r="C75" s="26" t="s">
        <v>195</v>
      </c>
      <c r="D75" t="s">
        <v>61</v>
      </c>
      <c r="E75" s="27" t="s">
        <v>196</v>
      </c>
      <c r="F75" s="28" t="s">
        <v>71</v>
      </c>
      <c r="G75" s="29">
        <v>0.44</v>
      </c>
      <c r="H75" s="28">
        <v>0.0078799999999999999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64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65</v>
      </c>
      <c r="E76" s="27" t="s">
        <v>196</v>
      </c>
    </row>
    <row r="77" ht="39">
      <c r="A77" s="1" t="s">
        <v>66</v>
      </c>
      <c r="E77" s="33" t="s">
        <v>851</v>
      </c>
    </row>
    <row r="78">
      <c r="A78" s="1" t="s">
        <v>68</v>
      </c>
      <c r="E78" s="27" t="s">
        <v>61</v>
      </c>
    </row>
    <row r="79" ht="25">
      <c r="A79" s="1" t="s">
        <v>59</v>
      </c>
      <c r="B79" s="1">
        <v>18</v>
      </c>
      <c r="C79" s="26" t="s">
        <v>198</v>
      </c>
      <c r="D79" t="s">
        <v>61</v>
      </c>
      <c r="E79" s="27" t="s">
        <v>199</v>
      </c>
      <c r="F79" s="28" t="s">
        <v>71</v>
      </c>
      <c r="G79" s="29">
        <v>0.44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64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65</v>
      </c>
      <c r="E80" s="27" t="s">
        <v>199</v>
      </c>
    </row>
    <row r="81" ht="39">
      <c r="A81" s="1" t="s">
        <v>66</v>
      </c>
      <c r="E81" s="33" t="s">
        <v>851</v>
      </c>
    </row>
    <row r="82">
      <c r="A82" s="1" t="s">
        <v>68</v>
      </c>
      <c r="E82" s="27" t="s">
        <v>61</v>
      </c>
    </row>
    <row r="83" ht="13">
      <c r="A83" s="1" t="s">
        <v>56</v>
      </c>
      <c r="C83" s="22" t="s">
        <v>212</v>
      </c>
      <c r="E83" s="23" t="s">
        <v>213</v>
      </c>
      <c r="L83" s="24">
        <f>SUMIFS(L84:L91,A84:A91,"P")</f>
        <v>0</v>
      </c>
      <c r="M83" s="24">
        <f>SUMIFS(M84:M91,A84:A91,"P")</f>
        <v>0</v>
      </c>
      <c r="N83" s="25"/>
    </row>
    <row r="84" ht="25">
      <c r="A84" s="1" t="s">
        <v>59</v>
      </c>
      <c r="B84" s="1">
        <v>19</v>
      </c>
      <c r="C84" s="26" t="s">
        <v>214</v>
      </c>
      <c r="D84" t="s">
        <v>61</v>
      </c>
      <c r="E84" s="27" t="s">
        <v>215</v>
      </c>
      <c r="F84" s="28" t="s">
        <v>71</v>
      </c>
      <c r="G84" s="29">
        <v>20</v>
      </c>
      <c r="H84" s="28">
        <v>0.46000000000000002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64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">
      <c r="A85" s="1" t="s">
        <v>65</v>
      </c>
      <c r="E85" s="27" t="s">
        <v>215</v>
      </c>
    </row>
    <row r="86" ht="39">
      <c r="A86" s="1" t="s">
        <v>66</v>
      </c>
      <c r="E86" s="33" t="s">
        <v>837</v>
      </c>
    </row>
    <row r="87">
      <c r="A87" s="1" t="s">
        <v>68</v>
      </c>
      <c r="E87" s="27" t="s">
        <v>61</v>
      </c>
    </row>
    <row r="88" ht="25">
      <c r="A88" s="1" t="s">
        <v>59</v>
      </c>
      <c r="B88" s="1">
        <v>20</v>
      </c>
      <c r="C88" s="26" t="s">
        <v>235</v>
      </c>
      <c r="D88" t="s">
        <v>61</v>
      </c>
      <c r="E88" s="27" t="s">
        <v>236</v>
      </c>
      <c r="F88" s="28" t="s">
        <v>71</v>
      </c>
      <c r="G88" s="29">
        <v>22</v>
      </c>
      <c r="H88" s="28">
        <v>0.1837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64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7.5">
      <c r="A89" s="1" t="s">
        <v>65</v>
      </c>
      <c r="E89" s="27" t="s">
        <v>237</v>
      </c>
    </row>
    <row r="90" ht="39">
      <c r="A90" s="1" t="s">
        <v>66</v>
      </c>
      <c r="E90" s="33" t="s">
        <v>852</v>
      </c>
    </row>
    <row r="91">
      <c r="A91" s="1" t="s">
        <v>68</v>
      </c>
      <c r="E91" s="27" t="s">
        <v>61</v>
      </c>
    </row>
    <row r="92" ht="13">
      <c r="A92" s="1" t="s">
        <v>56</v>
      </c>
      <c r="C92" s="22" t="s">
        <v>239</v>
      </c>
      <c r="E92" s="23" t="s">
        <v>240</v>
      </c>
      <c r="L92" s="24">
        <f>SUMIFS(L93:L172,A93:A172,"P")</f>
        <v>0</v>
      </c>
      <c r="M92" s="24">
        <f>SUMIFS(M93:M172,A93:A172,"P")</f>
        <v>0</v>
      </c>
      <c r="N92" s="25"/>
    </row>
    <row r="93">
      <c r="A93" s="1" t="s">
        <v>59</v>
      </c>
      <c r="B93" s="1">
        <v>24</v>
      </c>
      <c r="C93" s="26" t="s">
        <v>800</v>
      </c>
      <c r="D93" t="s">
        <v>61</v>
      </c>
      <c r="E93" s="27" t="s">
        <v>801</v>
      </c>
      <c r="F93" s="28" t="s">
        <v>101</v>
      </c>
      <c r="G93" s="29">
        <v>20.300000000000001</v>
      </c>
      <c r="H93" s="28">
        <v>0.00067000000000000002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64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65</v>
      </c>
      <c r="E94" s="27" t="s">
        <v>801</v>
      </c>
    </row>
    <row r="95" ht="26">
      <c r="A95" s="1" t="s">
        <v>66</v>
      </c>
      <c r="E95" s="33" t="s">
        <v>853</v>
      </c>
    </row>
    <row r="96">
      <c r="A96" s="1" t="s">
        <v>68</v>
      </c>
      <c r="E96" s="27" t="s">
        <v>61</v>
      </c>
    </row>
    <row r="97">
      <c r="A97" s="1" t="s">
        <v>59</v>
      </c>
      <c r="B97" s="1">
        <v>27</v>
      </c>
      <c r="C97" s="26" t="s">
        <v>803</v>
      </c>
      <c r="D97" t="s">
        <v>61</v>
      </c>
      <c r="E97" s="27" t="s">
        <v>804</v>
      </c>
      <c r="F97" s="28" t="s">
        <v>186</v>
      </c>
      <c r="G97" s="29">
        <v>1</v>
      </c>
      <c r="H97" s="28">
        <v>0.0073000000000000001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64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65</v>
      </c>
      <c r="E98" s="27" t="s">
        <v>804</v>
      </c>
    </row>
    <row r="99" ht="39">
      <c r="A99" s="1" t="s">
        <v>66</v>
      </c>
      <c r="E99" s="33" t="s">
        <v>854</v>
      </c>
    </row>
    <row r="100">
      <c r="A100" s="1" t="s">
        <v>68</v>
      </c>
      <c r="E100" s="27" t="s">
        <v>61</v>
      </c>
    </row>
    <row r="101" ht="25">
      <c r="A101" s="1" t="s">
        <v>59</v>
      </c>
      <c r="B101" s="1">
        <v>30</v>
      </c>
      <c r="C101" s="26" t="s">
        <v>806</v>
      </c>
      <c r="D101" t="s">
        <v>61</v>
      </c>
      <c r="E101" s="27" t="s">
        <v>807</v>
      </c>
      <c r="F101" s="28" t="s">
        <v>186</v>
      </c>
      <c r="G101" s="29">
        <v>1</v>
      </c>
      <c r="H101" s="28">
        <v>0.0025999999999999999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64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">
      <c r="A102" s="1" t="s">
        <v>65</v>
      </c>
      <c r="E102" s="27" t="s">
        <v>807</v>
      </c>
    </row>
    <row r="103" ht="26">
      <c r="A103" s="1" t="s">
        <v>66</v>
      </c>
      <c r="E103" s="33" t="s">
        <v>855</v>
      </c>
    </row>
    <row r="104">
      <c r="A104" s="1" t="s">
        <v>68</v>
      </c>
      <c r="E104" s="27" t="s">
        <v>61</v>
      </c>
    </row>
    <row r="105">
      <c r="A105" s="1" t="s">
        <v>59</v>
      </c>
      <c r="B105" s="1">
        <v>36</v>
      </c>
      <c r="C105" s="26" t="s">
        <v>716</v>
      </c>
      <c r="D105" t="s">
        <v>61</v>
      </c>
      <c r="E105" s="27" t="s">
        <v>717</v>
      </c>
      <c r="F105" s="28" t="s">
        <v>186</v>
      </c>
      <c r="G105" s="29">
        <v>1</v>
      </c>
      <c r="H105" s="28">
        <v>0.013299999999999999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64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65</v>
      </c>
      <c r="E106" s="27" t="s">
        <v>717</v>
      </c>
    </row>
    <row r="107" ht="26">
      <c r="A107" s="1" t="s">
        <v>66</v>
      </c>
      <c r="E107" s="33" t="s">
        <v>855</v>
      </c>
    </row>
    <row r="108">
      <c r="A108" s="1" t="s">
        <v>68</v>
      </c>
      <c r="E108" s="27" t="s">
        <v>61</v>
      </c>
    </row>
    <row r="109">
      <c r="A109" s="1" t="s">
        <v>59</v>
      </c>
      <c r="B109" s="1">
        <v>34</v>
      </c>
      <c r="C109" s="26" t="s">
        <v>856</v>
      </c>
      <c r="D109" t="s">
        <v>61</v>
      </c>
      <c r="E109" s="27" t="s">
        <v>857</v>
      </c>
      <c r="F109" s="28" t="s">
        <v>186</v>
      </c>
      <c r="G109" s="29">
        <v>1</v>
      </c>
      <c r="H109" s="28">
        <v>0.12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64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65</v>
      </c>
      <c r="E110" s="27" t="s">
        <v>857</v>
      </c>
    </row>
    <row r="111" ht="26">
      <c r="A111" s="1" t="s">
        <v>66</v>
      </c>
      <c r="E111" s="33" t="s">
        <v>855</v>
      </c>
    </row>
    <row r="112">
      <c r="A112" s="1" t="s">
        <v>68</v>
      </c>
      <c r="E112" s="27" t="s">
        <v>61</v>
      </c>
    </row>
    <row r="113">
      <c r="A113" s="1" t="s">
        <v>59</v>
      </c>
      <c r="B113" s="1">
        <v>37</v>
      </c>
      <c r="C113" s="26" t="s">
        <v>726</v>
      </c>
      <c r="D113" t="s">
        <v>61</v>
      </c>
      <c r="E113" s="27" t="s">
        <v>727</v>
      </c>
      <c r="F113" s="28" t="s">
        <v>186</v>
      </c>
      <c r="G113" s="29">
        <v>1</v>
      </c>
      <c r="H113" s="28">
        <v>0.00089999999999999998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64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65</v>
      </c>
      <c r="E114" s="27" t="s">
        <v>727</v>
      </c>
    </row>
    <row r="115" ht="26">
      <c r="A115" s="1" t="s">
        <v>66</v>
      </c>
      <c r="E115" s="33" t="s">
        <v>855</v>
      </c>
    </row>
    <row r="116">
      <c r="A116" s="1" t="s">
        <v>68</v>
      </c>
      <c r="E116" s="27" t="s">
        <v>61</v>
      </c>
    </row>
    <row r="117">
      <c r="A117" s="1" t="s">
        <v>59</v>
      </c>
      <c r="B117" s="1">
        <v>22</v>
      </c>
      <c r="C117" s="26" t="s">
        <v>809</v>
      </c>
      <c r="D117" t="s">
        <v>61</v>
      </c>
      <c r="E117" s="27" t="s">
        <v>810</v>
      </c>
      <c r="F117" s="28" t="s">
        <v>186</v>
      </c>
      <c r="G117" s="29">
        <v>2</v>
      </c>
      <c r="H117" s="28">
        <v>0.00034000000000000002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64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65</v>
      </c>
      <c r="E118" s="27" t="s">
        <v>810</v>
      </c>
    </row>
    <row r="119" ht="26">
      <c r="A119" s="1" t="s">
        <v>66</v>
      </c>
      <c r="E119" s="33" t="s">
        <v>858</v>
      </c>
    </row>
    <row r="120">
      <c r="A120" s="1" t="s">
        <v>68</v>
      </c>
      <c r="E120" s="27" t="s">
        <v>61</v>
      </c>
    </row>
    <row r="121" ht="25">
      <c r="A121" s="1" t="s">
        <v>59</v>
      </c>
      <c r="B121" s="1">
        <v>21</v>
      </c>
      <c r="C121" s="26" t="s">
        <v>812</v>
      </c>
      <c r="D121" t="s">
        <v>61</v>
      </c>
      <c r="E121" s="27" t="s">
        <v>813</v>
      </c>
      <c r="F121" s="28" t="s">
        <v>186</v>
      </c>
      <c r="G121" s="29">
        <v>2</v>
      </c>
      <c r="H121" s="28">
        <v>0.00021000000000000001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64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7.5">
      <c r="A122" s="1" t="s">
        <v>65</v>
      </c>
      <c r="E122" s="27" t="s">
        <v>814</v>
      </c>
    </row>
    <row r="123" ht="26">
      <c r="A123" s="1" t="s">
        <v>66</v>
      </c>
      <c r="E123" s="33" t="s">
        <v>858</v>
      </c>
    </row>
    <row r="124">
      <c r="A124" s="1" t="s">
        <v>68</v>
      </c>
      <c r="E124" s="27" t="s">
        <v>61</v>
      </c>
    </row>
    <row r="125" ht="25">
      <c r="A125" s="1" t="s">
        <v>59</v>
      </c>
      <c r="B125" s="1">
        <v>23</v>
      </c>
      <c r="C125" s="26" t="s">
        <v>815</v>
      </c>
      <c r="D125" t="s">
        <v>61</v>
      </c>
      <c r="E125" s="27" t="s">
        <v>816</v>
      </c>
      <c r="F125" s="28" t="s">
        <v>101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64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25">
      <c r="A126" s="1" t="s">
        <v>65</v>
      </c>
      <c r="E126" s="27" t="s">
        <v>816</v>
      </c>
    </row>
    <row r="127" ht="26">
      <c r="A127" s="1" t="s">
        <v>66</v>
      </c>
      <c r="E127" s="33" t="s">
        <v>859</v>
      </c>
    </row>
    <row r="128">
      <c r="A128" s="1" t="s">
        <v>68</v>
      </c>
      <c r="E128" s="27" t="s">
        <v>61</v>
      </c>
    </row>
    <row r="129">
      <c r="A129" s="1" t="s">
        <v>59</v>
      </c>
      <c r="B129" s="1">
        <v>25</v>
      </c>
      <c r="C129" s="26" t="s">
        <v>818</v>
      </c>
      <c r="D129" t="s">
        <v>61</v>
      </c>
      <c r="E129" s="27" t="s">
        <v>819</v>
      </c>
      <c r="F129" s="28" t="s">
        <v>186</v>
      </c>
      <c r="G129" s="29">
        <v>1</v>
      </c>
      <c r="H129" s="28">
        <v>0.00067000000000000002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64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65</v>
      </c>
      <c r="E130" s="27" t="s">
        <v>819</v>
      </c>
    </row>
    <row r="131" ht="26">
      <c r="A131" s="1" t="s">
        <v>66</v>
      </c>
      <c r="E131" s="33" t="s">
        <v>855</v>
      </c>
    </row>
    <row r="132">
      <c r="A132" s="1" t="s">
        <v>68</v>
      </c>
      <c r="E132" s="27" t="s">
        <v>61</v>
      </c>
    </row>
    <row r="133" ht="25">
      <c r="A133" s="1" t="s">
        <v>59</v>
      </c>
      <c r="B133" s="1">
        <v>26</v>
      </c>
      <c r="C133" s="26" t="s">
        <v>820</v>
      </c>
      <c r="D133" t="s">
        <v>61</v>
      </c>
      <c r="E133" s="27" t="s">
        <v>821</v>
      </c>
      <c r="F133" s="28" t="s">
        <v>186</v>
      </c>
      <c r="G133" s="29">
        <v>1</v>
      </c>
      <c r="H133" s="28">
        <v>0.00072000000000000005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64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25">
      <c r="A134" s="1" t="s">
        <v>65</v>
      </c>
      <c r="E134" s="27" t="s">
        <v>821</v>
      </c>
    </row>
    <row r="135" ht="26">
      <c r="A135" s="1" t="s">
        <v>66</v>
      </c>
      <c r="E135" s="33" t="s">
        <v>855</v>
      </c>
    </row>
    <row r="136">
      <c r="A136" s="1" t="s">
        <v>68</v>
      </c>
      <c r="E136" s="27" t="s">
        <v>61</v>
      </c>
    </row>
    <row r="137" ht="25">
      <c r="A137" s="1" t="s">
        <v>59</v>
      </c>
      <c r="B137" s="1">
        <v>29</v>
      </c>
      <c r="C137" s="26" t="s">
        <v>822</v>
      </c>
      <c r="D137" t="s">
        <v>61</v>
      </c>
      <c r="E137" s="27" t="s">
        <v>823</v>
      </c>
      <c r="F137" s="28" t="s">
        <v>186</v>
      </c>
      <c r="G137" s="29">
        <v>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64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">
      <c r="A138" s="1" t="s">
        <v>65</v>
      </c>
      <c r="E138" s="27" t="s">
        <v>823</v>
      </c>
    </row>
    <row r="139" ht="26">
      <c r="A139" s="1" t="s">
        <v>66</v>
      </c>
      <c r="E139" s="33" t="s">
        <v>855</v>
      </c>
    </row>
    <row r="140">
      <c r="A140" s="1" t="s">
        <v>68</v>
      </c>
      <c r="E140" s="27" t="s">
        <v>61</v>
      </c>
    </row>
    <row r="141">
      <c r="A141" s="1" t="s">
        <v>59</v>
      </c>
      <c r="B141" s="1">
        <v>31</v>
      </c>
      <c r="C141" s="26" t="s">
        <v>824</v>
      </c>
      <c r="D141" t="s">
        <v>61</v>
      </c>
      <c r="E141" s="27" t="s">
        <v>825</v>
      </c>
      <c r="F141" s="28" t="s">
        <v>101</v>
      </c>
      <c r="G141" s="29">
        <v>40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64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65</v>
      </c>
      <c r="E142" s="27" t="s">
        <v>825</v>
      </c>
    </row>
    <row r="143" ht="65">
      <c r="A143" s="1" t="s">
        <v>66</v>
      </c>
      <c r="E143" s="33" t="s">
        <v>860</v>
      </c>
    </row>
    <row r="144">
      <c r="A144" s="1" t="s">
        <v>68</v>
      </c>
      <c r="E144" s="27" t="s">
        <v>61</v>
      </c>
    </row>
    <row r="145">
      <c r="A145" s="1" t="s">
        <v>59</v>
      </c>
      <c r="B145" s="1">
        <v>32</v>
      </c>
      <c r="C145" s="26" t="s">
        <v>748</v>
      </c>
      <c r="D145" t="s">
        <v>61</v>
      </c>
      <c r="E145" s="27" t="s">
        <v>749</v>
      </c>
      <c r="F145" s="28" t="s">
        <v>101</v>
      </c>
      <c r="G145" s="29">
        <v>20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64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65</v>
      </c>
      <c r="E146" s="27" t="s">
        <v>749</v>
      </c>
    </row>
    <row r="147" ht="26">
      <c r="A147" s="1" t="s">
        <v>66</v>
      </c>
      <c r="E147" s="33" t="s">
        <v>859</v>
      </c>
    </row>
    <row r="148">
      <c r="A148" s="1" t="s">
        <v>68</v>
      </c>
      <c r="E148" s="27" t="s">
        <v>61</v>
      </c>
    </row>
    <row r="149" ht="25">
      <c r="A149" s="1" t="s">
        <v>59</v>
      </c>
      <c r="B149" s="1">
        <v>33</v>
      </c>
      <c r="C149" s="26" t="s">
        <v>861</v>
      </c>
      <c r="D149" t="s">
        <v>61</v>
      </c>
      <c r="E149" s="27" t="s">
        <v>862</v>
      </c>
      <c r="F149" s="28" t="s">
        <v>186</v>
      </c>
      <c r="G149" s="29">
        <v>1</v>
      </c>
      <c r="H149" s="28">
        <v>0.36191000000000001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64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">
      <c r="A150" s="1" t="s">
        <v>65</v>
      </c>
      <c r="E150" s="27" t="s">
        <v>862</v>
      </c>
    </row>
    <row r="151" ht="26">
      <c r="A151" s="1" t="s">
        <v>66</v>
      </c>
      <c r="E151" s="33" t="s">
        <v>855</v>
      </c>
    </row>
    <row r="152">
      <c r="A152" s="1" t="s">
        <v>68</v>
      </c>
      <c r="E152" s="27" t="s">
        <v>61</v>
      </c>
    </row>
    <row r="153">
      <c r="A153" s="1" t="s">
        <v>59</v>
      </c>
      <c r="B153" s="1">
        <v>35</v>
      </c>
      <c r="C153" s="26" t="s">
        <v>757</v>
      </c>
      <c r="D153" t="s">
        <v>61</v>
      </c>
      <c r="E153" s="27" t="s">
        <v>758</v>
      </c>
      <c r="F153" s="28" t="s">
        <v>186</v>
      </c>
      <c r="G153" s="29">
        <v>1</v>
      </c>
      <c r="H153" s="28">
        <v>0.040000000000000001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65</v>
      </c>
      <c r="E154" s="27" t="s">
        <v>758</v>
      </c>
    </row>
    <row r="155" ht="26">
      <c r="A155" s="1" t="s">
        <v>66</v>
      </c>
      <c r="E155" s="33" t="s">
        <v>855</v>
      </c>
    </row>
    <row r="156">
      <c r="A156" s="1" t="s">
        <v>68</v>
      </c>
      <c r="E156" s="27" t="s">
        <v>61</v>
      </c>
    </row>
    <row r="157">
      <c r="A157" s="1" t="s">
        <v>59</v>
      </c>
      <c r="B157" s="1">
        <v>38</v>
      </c>
      <c r="C157" s="26" t="s">
        <v>761</v>
      </c>
      <c r="D157" t="s">
        <v>61</v>
      </c>
      <c r="E157" s="27" t="s">
        <v>762</v>
      </c>
      <c r="F157" s="28" t="s">
        <v>186</v>
      </c>
      <c r="G157" s="29">
        <v>1</v>
      </c>
      <c r="H157" s="28">
        <v>0.00033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64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65</v>
      </c>
      <c r="E158" s="27" t="s">
        <v>762</v>
      </c>
    </row>
    <row r="159" ht="26">
      <c r="A159" s="1" t="s">
        <v>66</v>
      </c>
      <c r="E159" s="33" t="s">
        <v>855</v>
      </c>
    </row>
    <row r="160">
      <c r="A160" s="1" t="s">
        <v>68</v>
      </c>
      <c r="E160" s="27" t="s">
        <v>61</v>
      </c>
    </row>
    <row r="161">
      <c r="A161" s="1" t="s">
        <v>59</v>
      </c>
      <c r="B161" s="1">
        <v>39</v>
      </c>
      <c r="C161" s="26" t="s">
        <v>764</v>
      </c>
      <c r="D161" t="s">
        <v>61</v>
      </c>
      <c r="E161" s="27" t="s">
        <v>765</v>
      </c>
      <c r="F161" s="28" t="s">
        <v>101</v>
      </c>
      <c r="G161" s="29">
        <v>23</v>
      </c>
      <c r="H161" s="28">
        <v>0.00019000000000000001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64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65</v>
      </c>
      <c r="E162" s="27" t="s">
        <v>765</v>
      </c>
    </row>
    <row r="163" ht="39">
      <c r="A163" s="1" t="s">
        <v>66</v>
      </c>
      <c r="E163" s="33" t="s">
        <v>863</v>
      </c>
    </row>
    <row r="164">
      <c r="A164" s="1" t="s">
        <v>68</v>
      </c>
      <c r="E164" s="27" t="s">
        <v>61</v>
      </c>
    </row>
    <row r="165">
      <c r="A165" s="1" t="s">
        <v>59</v>
      </c>
      <c r="B165" s="1">
        <v>40</v>
      </c>
      <c r="C165" s="26" t="s">
        <v>767</v>
      </c>
      <c r="D165" t="s">
        <v>61</v>
      </c>
      <c r="E165" s="27" t="s">
        <v>768</v>
      </c>
      <c r="F165" s="28" t="s">
        <v>101</v>
      </c>
      <c r="G165" s="29">
        <v>21</v>
      </c>
      <c r="H165" s="28">
        <v>6.9999999999999994E-05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64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65</v>
      </c>
      <c r="E166" s="27" t="s">
        <v>768</v>
      </c>
    </row>
    <row r="167" ht="39">
      <c r="A167" s="1" t="s">
        <v>66</v>
      </c>
      <c r="E167" s="33" t="s">
        <v>864</v>
      </c>
    </row>
    <row r="168">
      <c r="A168" s="1" t="s">
        <v>68</v>
      </c>
      <c r="E168" s="27" t="s">
        <v>61</v>
      </c>
    </row>
    <row r="169" ht="25">
      <c r="A169" s="1" t="s">
        <v>59</v>
      </c>
      <c r="B169" s="1">
        <v>28</v>
      </c>
      <c r="C169" s="26" t="s">
        <v>829</v>
      </c>
      <c r="D169" t="s">
        <v>61</v>
      </c>
      <c r="E169" s="27" t="s">
        <v>830</v>
      </c>
      <c r="F169" s="28" t="s">
        <v>186</v>
      </c>
      <c r="G169" s="29">
        <v>1</v>
      </c>
      <c r="H169" s="28">
        <v>0.0030000000000000001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340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">
      <c r="A170" s="1" t="s">
        <v>65</v>
      </c>
      <c r="E170" s="27" t="s">
        <v>830</v>
      </c>
    </row>
    <row r="171" ht="39">
      <c r="A171" s="1" t="s">
        <v>66</v>
      </c>
      <c r="E171" s="33" t="s">
        <v>865</v>
      </c>
    </row>
    <row r="172">
      <c r="A172" s="1" t="s">
        <v>68</v>
      </c>
      <c r="E172" s="27" t="s">
        <v>61</v>
      </c>
    </row>
    <row r="173" ht="13">
      <c r="A173" s="1" t="s">
        <v>56</v>
      </c>
      <c r="C173" s="22" t="s">
        <v>350</v>
      </c>
      <c r="E173" s="23" t="s">
        <v>351</v>
      </c>
      <c r="L173" s="24">
        <f>SUMIFS(L174:L185,A174:A185,"P")</f>
        <v>0</v>
      </c>
      <c r="M173" s="24">
        <f>SUMIFS(M174:M185,A174:A185,"P")</f>
        <v>0</v>
      </c>
      <c r="N173" s="25"/>
    </row>
    <row r="174" ht="25">
      <c r="A174" s="1" t="s">
        <v>59</v>
      </c>
      <c r="B174" s="1">
        <v>41</v>
      </c>
      <c r="C174" s="26" t="s">
        <v>352</v>
      </c>
      <c r="D174" t="s">
        <v>61</v>
      </c>
      <c r="E174" s="27" t="s">
        <v>353</v>
      </c>
      <c r="F174" s="28" t="s">
        <v>144</v>
      </c>
      <c r="G174" s="29">
        <v>5.7999999999999998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64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25">
      <c r="A175" s="1" t="s">
        <v>65</v>
      </c>
      <c r="E175" s="27" t="s">
        <v>353</v>
      </c>
    </row>
    <row r="176" ht="39">
      <c r="A176" s="1" t="s">
        <v>66</v>
      </c>
      <c r="E176" s="33" t="s">
        <v>866</v>
      </c>
    </row>
    <row r="177">
      <c r="A177" s="1" t="s">
        <v>68</v>
      </c>
      <c r="E177" s="27" t="s">
        <v>61</v>
      </c>
    </row>
    <row r="178" ht="25">
      <c r="A178" s="1" t="s">
        <v>59</v>
      </c>
      <c r="B178" s="1">
        <v>42</v>
      </c>
      <c r="C178" s="26" t="s">
        <v>355</v>
      </c>
      <c r="D178" t="s">
        <v>61</v>
      </c>
      <c r="E178" s="27" t="s">
        <v>356</v>
      </c>
      <c r="F178" s="28" t="s">
        <v>144</v>
      </c>
      <c r="G178" s="29">
        <v>23.199999999999999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64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">
      <c r="A179" s="1" t="s">
        <v>65</v>
      </c>
      <c r="E179" s="27" t="s">
        <v>356</v>
      </c>
    </row>
    <row r="180" ht="39">
      <c r="A180" s="1" t="s">
        <v>66</v>
      </c>
      <c r="E180" s="33" t="s">
        <v>867</v>
      </c>
    </row>
    <row r="181">
      <c r="A181" s="1" t="s">
        <v>68</v>
      </c>
      <c r="E181" s="27" t="s">
        <v>61</v>
      </c>
    </row>
    <row r="182" ht="25">
      <c r="A182" s="1" t="s">
        <v>59</v>
      </c>
      <c r="B182" s="1">
        <v>43</v>
      </c>
      <c r="C182" s="26" t="s">
        <v>370</v>
      </c>
      <c r="D182" t="s">
        <v>61</v>
      </c>
      <c r="E182" s="27" t="s">
        <v>143</v>
      </c>
      <c r="F182" s="28" t="s">
        <v>144</v>
      </c>
      <c r="G182" s="29">
        <v>5.7999999999999998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64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">
      <c r="A183" s="1" t="s">
        <v>65</v>
      </c>
      <c r="E183" s="27" t="s">
        <v>143</v>
      </c>
    </row>
    <row r="184" ht="26">
      <c r="A184" s="1" t="s">
        <v>66</v>
      </c>
      <c r="E184" s="33" t="s">
        <v>868</v>
      </c>
    </row>
    <row r="185">
      <c r="A185" s="1" t="s">
        <v>68</v>
      </c>
      <c r="E185" s="27" t="s">
        <v>61</v>
      </c>
    </row>
    <row r="186" ht="13">
      <c r="A186" s="1" t="s">
        <v>56</v>
      </c>
      <c r="C186" s="22" t="s">
        <v>375</v>
      </c>
      <c r="E186" s="23" t="s">
        <v>376</v>
      </c>
      <c r="L186" s="24">
        <f>SUMIFS(L187:L190,A187:A190,"P")</f>
        <v>0</v>
      </c>
      <c r="M186" s="24">
        <f>SUMIFS(M187:M190,A187:A190,"P")</f>
        <v>0</v>
      </c>
      <c r="N186" s="25"/>
    </row>
    <row r="187" ht="37.5">
      <c r="A187" s="1" t="s">
        <v>59</v>
      </c>
      <c r="B187" s="1">
        <v>44</v>
      </c>
      <c r="C187" s="26" t="s">
        <v>483</v>
      </c>
      <c r="D187" t="s">
        <v>61</v>
      </c>
      <c r="E187" s="27" t="s">
        <v>484</v>
      </c>
      <c r="F187" s="28" t="s">
        <v>144</v>
      </c>
      <c r="G187" s="29">
        <v>54.418999999999997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64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 ht="37.5">
      <c r="A188" s="1" t="s">
        <v>65</v>
      </c>
      <c r="E188" s="27" t="s">
        <v>485</v>
      </c>
    </row>
    <row r="189">
      <c r="A189" s="1" t="s">
        <v>66</v>
      </c>
    </row>
    <row r="190">
      <c r="A190" s="1" t="s">
        <v>68</v>
      </c>
      <c r="E190" s="27" t="s">
        <v>61</v>
      </c>
    </row>
    <row r="191" ht="13">
      <c r="A191" s="1" t="s">
        <v>56</v>
      </c>
      <c r="C191" s="22" t="s">
        <v>379</v>
      </c>
      <c r="E191" s="23" t="s">
        <v>380</v>
      </c>
      <c r="L191" s="24">
        <f>SUMIFS(L192:L195,A192:A195,"P")</f>
        <v>0</v>
      </c>
      <c r="M191" s="24">
        <f>SUMIFS(M192:M195,A192:A195,"P")</f>
        <v>0</v>
      </c>
      <c r="N191" s="25"/>
    </row>
    <row r="192">
      <c r="A192" s="1" t="s">
        <v>59</v>
      </c>
      <c r="B192" s="1">
        <v>45</v>
      </c>
      <c r="C192" s="26" t="s">
        <v>381</v>
      </c>
      <c r="D192" t="s">
        <v>61</v>
      </c>
      <c r="E192" s="27" t="s">
        <v>380</v>
      </c>
      <c r="F192" s="28" t="s">
        <v>382</v>
      </c>
      <c r="G192" s="29">
        <v>1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/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65</v>
      </c>
      <c r="E193" s="27" t="s">
        <v>380</v>
      </c>
    </row>
    <row r="194">
      <c r="A194" s="1" t="s">
        <v>66</v>
      </c>
    </row>
    <row r="195">
      <c r="A195" s="1" t="s">
        <v>68</v>
      </c>
      <c r="E195" s="27" t="s">
        <v>61</v>
      </c>
    </row>
    <row r="196" ht="13">
      <c r="A196" s="1" t="s">
        <v>56</v>
      </c>
      <c r="C196" s="22" t="s">
        <v>384</v>
      </c>
      <c r="E196" s="23" t="s">
        <v>385</v>
      </c>
      <c r="L196" s="24">
        <f>SUMIFS(L197:L200,A197:A200,"P")</f>
        <v>0</v>
      </c>
      <c r="M196" s="24">
        <f>SUMIFS(M197:M200,A197:A200,"P")</f>
        <v>0</v>
      </c>
      <c r="N196" s="25"/>
    </row>
    <row r="197">
      <c r="A197" s="1" t="s">
        <v>59</v>
      </c>
      <c r="B197" s="1">
        <v>46</v>
      </c>
      <c r="C197" s="26" t="s">
        <v>386</v>
      </c>
      <c r="D197" t="s">
        <v>61</v>
      </c>
      <c r="E197" s="27" t="s">
        <v>387</v>
      </c>
      <c r="F197" s="28" t="s">
        <v>382</v>
      </c>
      <c r="G197" s="29">
        <v>1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/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65</v>
      </c>
      <c r="E198" s="27" t="s">
        <v>387</v>
      </c>
    </row>
    <row r="199">
      <c r="A199" s="1" t="s">
        <v>66</v>
      </c>
    </row>
    <row r="200" ht="62.5">
      <c r="A200" s="1" t="s">
        <v>68</v>
      </c>
      <c r="E200" s="27" t="s">
        <v>388</v>
      </c>
    </row>
    <row r="201" ht="13">
      <c r="A201" s="1" t="s">
        <v>56</v>
      </c>
      <c r="C201" s="22" t="s">
        <v>389</v>
      </c>
      <c r="E201" s="23" t="s">
        <v>390</v>
      </c>
      <c r="L201" s="24">
        <f>SUMIFS(L202:L205,A202:A205,"P")</f>
        <v>0</v>
      </c>
      <c r="M201" s="24">
        <f>SUMIFS(M202:M205,A202:A205,"P")</f>
        <v>0</v>
      </c>
      <c r="N201" s="25"/>
    </row>
    <row r="202">
      <c r="A202" s="1" t="s">
        <v>59</v>
      </c>
      <c r="B202" s="1">
        <v>47</v>
      </c>
      <c r="C202" s="26" t="s">
        <v>391</v>
      </c>
      <c r="D202" t="s">
        <v>61</v>
      </c>
      <c r="E202" s="27" t="s">
        <v>390</v>
      </c>
      <c r="F202" s="28" t="s">
        <v>382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/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65</v>
      </c>
      <c r="E203" s="27" t="s">
        <v>390</v>
      </c>
    </row>
    <row r="204">
      <c r="A204" s="1" t="s">
        <v>66</v>
      </c>
    </row>
    <row r="205">
      <c r="A205" s="1" t="s">
        <v>68</v>
      </c>
      <c r="E205" s="27" t="s">
        <v>61</v>
      </c>
    </row>
  </sheetData>
  <sheetProtection sheet="1" objects="1" scenarios="1" spinCount="100000" saltValue="q35n5K68CakGa6JHX3gmbHMYRkH76ttf8sirTSG9/NeqBLVu/WLb4M6kZKjf4+SHVMA0TJ293get43jVoFwiRQ==" hashValue="HXyHakovw6UY9AscgVWhr+B/zGs+fpx/b4SKD5986sokcsl8mBd+u8j5JDaZ3zSDfbsXhOF6LdUW4ovdPsE9Gg==" algorithmName="SHA-512" password="9C7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2025-03-03T11:40:26Z</dcterms:created>
  <dcterms:modified xsi:type="dcterms:W3CDTF">2025-03-03T11:40:29Z</dcterms:modified>
</cp:coreProperties>
</file>